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Password="E1CC" lockStructure="1"/>
  <bookViews>
    <workbookView xWindow="-15" yWindow="45" windowWidth="24015" windowHeight="11730"/>
  </bookViews>
  <sheets>
    <sheet name="Forside" sheetId="9" r:id="rId1"/>
    <sheet name="1" sheetId="2" r:id="rId2"/>
    <sheet name="2" sheetId="5" r:id="rId3"/>
    <sheet name="3" sheetId="6" r:id="rId4"/>
    <sheet name="4" sheetId="1" r:id="rId5"/>
    <sheet name="5" sheetId="3" r:id="rId6"/>
    <sheet name="Kontracyklisk, data" sheetId="7" state="hidden" r:id="rId7"/>
    <sheet name="6" sheetId="8" r:id="rId8"/>
    <sheet name="7" sheetId="10" r:id="rId9"/>
    <sheet name="8" sheetId="11" r:id="rId10"/>
  </sheets>
  <calcPr calcId="145621" iterate="1" calcOnSave="0"/>
</workbook>
</file>

<file path=xl/calcChain.xml><?xml version="1.0" encoding="utf-8"?>
<calcChain xmlns="http://schemas.openxmlformats.org/spreadsheetml/2006/main">
  <c r="A3" i="11" l="1"/>
  <c r="A31" i="10"/>
  <c r="A3" i="10"/>
  <c r="A3" i="8"/>
  <c r="D3" i="3" l="1"/>
  <c r="A3" i="1"/>
  <c r="A3" i="6"/>
  <c r="A3" i="5"/>
  <c r="A3" i="2"/>
  <c r="A61" i="5" l="1"/>
  <c r="B61" i="5"/>
  <c r="C61" i="5"/>
  <c r="D61" i="5"/>
  <c r="H61" i="5"/>
  <c r="I61" i="5"/>
  <c r="K61" i="5"/>
  <c r="L61" i="5"/>
  <c r="M61" i="5"/>
  <c r="A62" i="5"/>
  <c r="B62" i="5"/>
  <c r="C62" i="5"/>
  <c r="D62" i="5"/>
  <c r="H62" i="5"/>
  <c r="I62" i="5"/>
  <c r="K62" i="5"/>
  <c r="L62" i="5"/>
  <c r="M62" i="5"/>
  <c r="A63" i="5"/>
  <c r="B63" i="5"/>
  <c r="C63" i="5"/>
  <c r="D63" i="5"/>
  <c r="H63" i="5"/>
  <c r="I63" i="5"/>
  <c r="K63" i="5"/>
  <c r="L63" i="5"/>
  <c r="M63" i="5"/>
  <c r="A64" i="5"/>
  <c r="B64" i="5"/>
  <c r="C64" i="5"/>
  <c r="D64" i="5"/>
  <c r="H64" i="5"/>
  <c r="I64" i="5"/>
  <c r="K64" i="5"/>
  <c r="L64" i="5"/>
  <c r="M64" i="5"/>
  <c r="A65" i="5"/>
  <c r="B65" i="5"/>
  <c r="C65" i="5"/>
  <c r="D65" i="5"/>
  <c r="H65" i="5"/>
  <c r="I65" i="5"/>
  <c r="K65" i="5"/>
  <c r="L65" i="5"/>
  <c r="M65" i="5"/>
  <c r="A66" i="5"/>
  <c r="B66" i="5"/>
  <c r="C66" i="5"/>
  <c r="D66" i="5"/>
  <c r="H66" i="5"/>
  <c r="I66" i="5"/>
  <c r="K66" i="5"/>
  <c r="L66" i="5"/>
  <c r="M66" i="5"/>
  <c r="A67" i="5"/>
  <c r="B67" i="5"/>
  <c r="C67" i="5"/>
  <c r="D67" i="5"/>
  <c r="H67" i="5"/>
  <c r="I67" i="5"/>
  <c r="K67" i="5"/>
  <c r="L67" i="5"/>
  <c r="M67" i="5"/>
  <c r="A68" i="5"/>
  <c r="B68" i="5"/>
  <c r="C68" i="5"/>
  <c r="D68" i="5"/>
  <c r="H68" i="5"/>
  <c r="I68" i="5"/>
  <c r="K68" i="5"/>
  <c r="L68" i="5"/>
  <c r="M68" i="5"/>
  <c r="A69" i="5"/>
  <c r="B69" i="5"/>
  <c r="C69" i="5"/>
  <c r="D69" i="5"/>
  <c r="H69" i="5"/>
  <c r="I69" i="5"/>
  <c r="K69" i="5"/>
  <c r="L69" i="5"/>
  <c r="M69" i="5"/>
  <c r="A70" i="5"/>
  <c r="B70" i="5"/>
  <c r="C70" i="5"/>
  <c r="D70" i="5"/>
  <c r="H70" i="5"/>
  <c r="I70" i="5"/>
  <c r="K70" i="5"/>
  <c r="L70" i="5"/>
  <c r="M70" i="5"/>
  <c r="A71" i="5"/>
  <c r="B71" i="5"/>
  <c r="C71" i="5"/>
  <c r="D71" i="5"/>
  <c r="H71" i="5"/>
  <c r="I71" i="5"/>
  <c r="K71" i="5"/>
  <c r="L71" i="5"/>
  <c r="M71" i="5"/>
  <c r="A72" i="5"/>
  <c r="B72" i="5"/>
  <c r="C72" i="5"/>
  <c r="D72" i="5"/>
  <c r="H72" i="5"/>
  <c r="I72" i="5"/>
  <c r="K72" i="5"/>
  <c r="L72" i="5"/>
  <c r="M72" i="5"/>
  <c r="A73" i="5"/>
  <c r="B73" i="5"/>
  <c r="C73" i="5"/>
  <c r="D73" i="5"/>
  <c r="H73" i="5"/>
  <c r="I73" i="5"/>
  <c r="K73" i="5"/>
  <c r="L73" i="5"/>
  <c r="M73" i="5"/>
  <c r="A74" i="5"/>
  <c r="B74" i="5"/>
  <c r="C74" i="5"/>
  <c r="D74" i="5"/>
  <c r="H74" i="5"/>
  <c r="I74" i="5"/>
  <c r="K74" i="5"/>
  <c r="L74" i="5"/>
  <c r="M74" i="5"/>
  <c r="A75" i="5"/>
  <c r="B75" i="5"/>
  <c r="C75" i="5"/>
  <c r="D75" i="5"/>
  <c r="H75" i="5"/>
  <c r="I75" i="5"/>
  <c r="K75" i="5"/>
  <c r="L75" i="5"/>
  <c r="M75" i="5"/>
  <c r="A76" i="5"/>
  <c r="B76" i="5"/>
  <c r="C76" i="5"/>
  <c r="D76" i="5"/>
  <c r="H76" i="5"/>
  <c r="I76" i="5"/>
  <c r="K76" i="5"/>
  <c r="L76" i="5"/>
  <c r="M76" i="5"/>
  <c r="A77" i="5"/>
  <c r="B77" i="5"/>
  <c r="C77" i="5"/>
  <c r="D77" i="5"/>
  <c r="H77" i="5"/>
  <c r="I77" i="5"/>
  <c r="K77" i="5"/>
  <c r="L77" i="5"/>
  <c r="M77" i="5"/>
  <c r="A78" i="5"/>
  <c r="B78" i="5"/>
  <c r="C78" i="5"/>
  <c r="D78" i="5"/>
  <c r="H78" i="5"/>
  <c r="I78" i="5"/>
  <c r="K78" i="5"/>
  <c r="L78" i="5"/>
  <c r="M78" i="5"/>
  <c r="A79" i="5"/>
  <c r="B79" i="5"/>
  <c r="C79" i="5"/>
  <c r="D79" i="5"/>
  <c r="H79" i="5"/>
  <c r="I79" i="5"/>
  <c r="K79" i="5"/>
  <c r="L79" i="5"/>
  <c r="M79" i="5"/>
  <c r="A80" i="5"/>
  <c r="B80" i="5"/>
  <c r="C80" i="5"/>
  <c r="D80" i="5"/>
  <c r="H80" i="5"/>
  <c r="I80" i="5"/>
  <c r="K80" i="5"/>
  <c r="L80" i="5"/>
  <c r="M80" i="5"/>
  <c r="A81" i="5"/>
  <c r="B81" i="5"/>
  <c r="C81" i="5"/>
  <c r="D81" i="5"/>
  <c r="H81" i="5"/>
  <c r="I81" i="5"/>
  <c r="K81" i="5"/>
  <c r="L81" i="5"/>
  <c r="M81" i="5"/>
  <c r="A82" i="5"/>
  <c r="B82" i="5"/>
  <c r="C82" i="5"/>
  <c r="D82" i="5"/>
  <c r="H82" i="5"/>
  <c r="I82" i="5"/>
  <c r="K82" i="5"/>
  <c r="L82" i="5"/>
  <c r="M82" i="5"/>
  <c r="A83" i="5"/>
  <c r="B83" i="5"/>
  <c r="C83" i="5"/>
  <c r="D83" i="5"/>
  <c r="H83" i="5"/>
  <c r="I83" i="5"/>
  <c r="K83" i="5"/>
  <c r="L83" i="5"/>
  <c r="M83" i="5"/>
  <c r="A84" i="5"/>
  <c r="B84" i="5"/>
  <c r="C84" i="5"/>
  <c r="D84" i="5"/>
  <c r="H84" i="5"/>
  <c r="I84" i="5"/>
  <c r="K84" i="5"/>
  <c r="L84" i="5"/>
  <c r="M84" i="5"/>
  <c r="A85" i="5"/>
  <c r="B85" i="5"/>
  <c r="C85" i="5"/>
  <c r="D85" i="5"/>
  <c r="H85" i="5"/>
  <c r="I85" i="5"/>
  <c r="K85" i="5"/>
  <c r="L85" i="5"/>
  <c r="M85" i="5"/>
  <c r="A86" i="5"/>
  <c r="B86" i="5"/>
  <c r="C86" i="5"/>
  <c r="D86" i="5"/>
  <c r="H86" i="5"/>
  <c r="I86" i="5"/>
  <c r="K86" i="5"/>
  <c r="L86" i="5"/>
  <c r="M86" i="5"/>
  <c r="A87" i="5"/>
  <c r="B87" i="5"/>
  <c r="C87" i="5"/>
  <c r="D87" i="5"/>
  <c r="H87" i="5"/>
  <c r="I87" i="5"/>
  <c r="K87" i="5"/>
  <c r="L87" i="5"/>
  <c r="M87" i="5"/>
  <c r="A88" i="5"/>
  <c r="B88" i="5"/>
  <c r="C88" i="5"/>
  <c r="D88" i="5"/>
  <c r="H88" i="5"/>
  <c r="I88" i="5"/>
  <c r="K88" i="5"/>
  <c r="L88" i="5"/>
  <c r="M88" i="5"/>
  <c r="A89" i="5"/>
  <c r="B89" i="5"/>
  <c r="C89" i="5"/>
  <c r="D89" i="5"/>
  <c r="H89" i="5"/>
  <c r="I89" i="5"/>
  <c r="K89" i="5"/>
  <c r="L89" i="5"/>
  <c r="M89" i="5"/>
  <c r="A90" i="5"/>
  <c r="B90" i="5"/>
  <c r="C90" i="5"/>
  <c r="D90" i="5"/>
  <c r="H90" i="5"/>
  <c r="I90" i="5"/>
  <c r="K90" i="5"/>
  <c r="L90" i="5"/>
  <c r="M90" i="5"/>
  <c r="A91" i="5"/>
  <c r="B91" i="5"/>
  <c r="C91" i="5"/>
  <c r="D91" i="5"/>
  <c r="H91" i="5"/>
  <c r="I91" i="5"/>
  <c r="K91" i="5"/>
  <c r="L91" i="5"/>
  <c r="M91" i="5"/>
  <c r="A92" i="5"/>
  <c r="B92" i="5"/>
  <c r="C92" i="5"/>
  <c r="D92" i="5"/>
  <c r="H92" i="5"/>
  <c r="I92" i="5"/>
  <c r="K92" i="5"/>
  <c r="L92" i="5"/>
  <c r="M92" i="5"/>
  <c r="A93" i="5"/>
  <c r="B93" i="5"/>
  <c r="C93" i="5"/>
  <c r="D93" i="5"/>
  <c r="H93" i="5"/>
  <c r="I93" i="5"/>
  <c r="K93" i="5"/>
  <c r="L93" i="5"/>
  <c r="M93" i="5"/>
  <c r="A94" i="5"/>
  <c r="B94" i="5"/>
  <c r="C94" i="5"/>
  <c r="D94" i="5"/>
  <c r="H94" i="5"/>
  <c r="I94" i="5"/>
  <c r="K94" i="5"/>
  <c r="L94" i="5"/>
  <c r="M94" i="5"/>
  <c r="A95" i="5"/>
  <c r="B95" i="5"/>
  <c r="C95" i="5"/>
  <c r="D95" i="5"/>
  <c r="H95" i="5"/>
  <c r="I95" i="5"/>
  <c r="K95" i="5"/>
  <c r="L95" i="5"/>
  <c r="M95" i="5"/>
  <c r="A96" i="5"/>
  <c r="B96" i="5"/>
  <c r="C96" i="5"/>
  <c r="D96" i="5"/>
  <c r="H96" i="5"/>
  <c r="I96" i="5"/>
  <c r="K96" i="5"/>
  <c r="L96" i="5"/>
  <c r="M96" i="5"/>
  <c r="A97" i="5"/>
  <c r="B97" i="5"/>
  <c r="C97" i="5"/>
  <c r="D97" i="5"/>
  <c r="H97" i="5"/>
  <c r="I97" i="5"/>
  <c r="K97" i="5"/>
  <c r="L97" i="5"/>
  <c r="M97" i="5"/>
  <c r="A98" i="5"/>
  <c r="B98" i="5"/>
  <c r="C98" i="5"/>
  <c r="D98" i="5"/>
  <c r="H98" i="5"/>
  <c r="I98" i="5"/>
  <c r="K98" i="5"/>
  <c r="L98" i="5"/>
  <c r="M98" i="5"/>
  <c r="A99" i="5"/>
  <c r="B99" i="5"/>
  <c r="C99" i="5"/>
  <c r="D99" i="5"/>
  <c r="H99" i="5"/>
  <c r="I99" i="5"/>
  <c r="K99" i="5"/>
  <c r="L99" i="5"/>
  <c r="M99" i="5"/>
  <c r="A100" i="5"/>
  <c r="B100" i="5"/>
  <c r="C100" i="5"/>
  <c r="D100" i="5"/>
  <c r="H100" i="5"/>
  <c r="I100" i="5"/>
  <c r="K100" i="5"/>
  <c r="L100" i="5"/>
  <c r="M100" i="5"/>
  <c r="A101" i="5"/>
  <c r="B101" i="5"/>
  <c r="C101" i="5"/>
  <c r="D101" i="5"/>
  <c r="H101" i="5"/>
  <c r="I101" i="5"/>
  <c r="K101" i="5"/>
  <c r="L101" i="5"/>
  <c r="M101" i="5"/>
  <c r="A102" i="5"/>
  <c r="B102" i="5"/>
  <c r="C102" i="5"/>
  <c r="D102" i="5"/>
  <c r="H102" i="5"/>
  <c r="I102" i="5"/>
  <c r="K102" i="5"/>
  <c r="L102" i="5"/>
  <c r="M102" i="5"/>
  <c r="A103" i="5"/>
  <c r="B103" i="5"/>
  <c r="C103" i="5"/>
  <c r="D103" i="5"/>
  <c r="H103" i="5"/>
  <c r="I103" i="5"/>
  <c r="K103" i="5"/>
  <c r="L103" i="5"/>
  <c r="M103" i="5"/>
  <c r="A104" i="5"/>
  <c r="B104" i="5"/>
  <c r="C104" i="5"/>
  <c r="D104" i="5"/>
  <c r="H104" i="5"/>
  <c r="I104" i="5"/>
  <c r="K104" i="5"/>
  <c r="L104" i="5"/>
  <c r="M104" i="5"/>
  <c r="A7" i="5"/>
  <c r="B7" i="5"/>
  <c r="C7" i="5"/>
  <c r="D7" i="5"/>
  <c r="H7" i="5"/>
  <c r="I7" i="5"/>
  <c r="K7" i="5"/>
  <c r="L7" i="5"/>
  <c r="M7" i="5"/>
  <c r="A8" i="5"/>
  <c r="B8" i="5"/>
  <c r="C8" i="5"/>
  <c r="D8" i="5"/>
  <c r="H8" i="5"/>
  <c r="I8" i="5"/>
  <c r="K8" i="5"/>
  <c r="L8" i="5"/>
  <c r="M8" i="5"/>
  <c r="A9" i="5"/>
  <c r="B9" i="5"/>
  <c r="C9" i="5"/>
  <c r="D9" i="5"/>
  <c r="H9" i="5"/>
  <c r="I9" i="5"/>
  <c r="K9" i="5"/>
  <c r="L9" i="5"/>
  <c r="M9" i="5"/>
  <c r="A10" i="5"/>
  <c r="B10" i="5"/>
  <c r="C10" i="5"/>
  <c r="D10" i="5"/>
  <c r="H10" i="5"/>
  <c r="I10" i="5"/>
  <c r="K10" i="5"/>
  <c r="L10" i="5"/>
  <c r="M10" i="5"/>
  <c r="A11" i="5"/>
  <c r="B11" i="5"/>
  <c r="C11" i="5"/>
  <c r="D11" i="5"/>
  <c r="H11" i="5"/>
  <c r="I11" i="5"/>
  <c r="K11" i="5"/>
  <c r="L11" i="5"/>
  <c r="M11" i="5"/>
  <c r="A12" i="5"/>
  <c r="B12" i="5"/>
  <c r="C12" i="5"/>
  <c r="D12" i="5"/>
  <c r="H12" i="5"/>
  <c r="I12" i="5"/>
  <c r="K12" i="5"/>
  <c r="L12" i="5"/>
  <c r="M12" i="5"/>
  <c r="A13" i="5"/>
  <c r="B13" i="5"/>
  <c r="C13" i="5"/>
  <c r="D13" i="5"/>
  <c r="H13" i="5"/>
  <c r="I13" i="5"/>
  <c r="K13" i="5"/>
  <c r="L13" i="5"/>
  <c r="M13" i="5"/>
  <c r="A14" i="5"/>
  <c r="B14" i="5"/>
  <c r="C14" i="5"/>
  <c r="D14" i="5"/>
  <c r="H14" i="5"/>
  <c r="I14" i="5"/>
  <c r="K14" i="5"/>
  <c r="L14" i="5"/>
  <c r="M14" i="5"/>
  <c r="A15" i="5"/>
  <c r="B15" i="5"/>
  <c r="C15" i="5"/>
  <c r="D15" i="5"/>
  <c r="H15" i="5"/>
  <c r="I15" i="5"/>
  <c r="K15" i="5"/>
  <c r="L15" i="5"/>
  <c r="M15" i="5"/>
  <c r="A16" i="5"/>
  <c r="B16" i="5"/>
  <c r="C16" i="5"/>
  <c r="D16" i="5"/>
  <c r="H16" i="5"/>
  <c r="I16" i="5"/>
  <c r="K16" i="5"/>
  <c r="L16" i="5"/>
  <c r="M16" i="5"/>
  <c r="A17" i="5"/>
  <c r="B17" i="5"/>
  <c r="C17" i="5"/>
  <c r="D17" i="5"/>
  <c r="H17" i="5"/>
  <c r="I17" i="5"/>
  <c r="K17" i="5"/>
  <c r="L17" i="5"/>
  <c r="M17" i="5"/>
  <c r="A18" i="5"/>
  <c r="B18" i="5"/>
  <c r="C18" i="5"/>
  <c r="D18" i="5"/>
  <c r="H18" i="5"/>
  <c r="I18" i="5"/>
  <c r="K18" i="5"/>
  <c r="L18" i="5"/>
  <c r="M18" i="5"/>
  <c r="A19" i="5"/>
  <c r="B19" i="5"/>
  <c r="C19" i="5"/>
  <c r="D19" i="5"/>
  <c r="H19" i="5"/>
  <c r="I19" i="5"/>
  <c r="K19" i="5"/>
  <c r="L19" i="5"/>
  <c r="M19" i="5"/>
  <c r="A20" i="5"/>
  <c r="B20" i="5"/>
  <c r="C20" i="5"/>
  <c r="D20" i="5"/>
  <c r="H20" i="5"/>
  <c r="I20" i="5"/>
  <c r="K20" i="5"/>
  <c r="L20" i="5"/>
  <c r="M20" i="5"/>
  <c r="A21" i="5"/>
  <c r="B21" i="5"/>
  <c r="C21" i="5"/>
  <c r="D21" i="5"/>
  <c r="H21" i="5"/>
  <c r="I21" i="5"/>
  <c r="K21" i="5"/>
  <c r="L21" i="5"/>
  <c r="M21" i="5"/>
  <c r="A22" i="5"/>
  <c r="B22" i="5"/>
  <c r="C22" i="5"/>
  <c r="D22" i="5"/>
  <c r="H22" i="5"/>
  <c r="I22" i="5"/>
  <c r="K22" i="5"/>
  <c r="L22" i="5"/>
  <c r="M22" i="5"/>
  <c r="A23" i="5"/>
  <c r="B23" i="5"/>
  <c r="C23" i="5"/>
  <c r="D23" i="5"/>
  <c r="H23" i="5"/>
  <c r="I23" i="5"/>
  <c r="K23" i="5"/>
  <c r="L23" i="5"/>
  <c r="M23" i="5"/>
  <c r="A24" i="5"/>
  <c r="B24" i="5"/>
  <c r="C24" i="5"/>
  <c r="D24" i="5"/>
  <c r="H24" i="5"/>
  <c r="I24" i="5"/>
  <c r="K24" i="5"/>
  <c r="L24" i="5"/>
  <c r="M24" i="5"/>
  <c r="A25" i="5"/>
  <c r="B25" i="5"/>
  <c r="C25" i="5"/>
  <c r="D25" i="5"/>
  <c r="H25" i="5"/>
  <c r="I25" i="5"/>
  <c r="K25" i="5"/>
  <c r="L25" i="5"/>
  <c r="M25" i="5"/>
  <c r="A26" i="5"/>
  <c r="B26" i="5"/>
  <c r="C26" i="5"/>
  <c r="D26" i="5"/>
  <c r="H26" i="5"/>
  <c r="I26" i="5"/>
  <c r="K26" i="5"/>
  <c r="L26" i="5"/>
  <c r="M26" i="5"/>
  <c r="A27" i="5"/>
  <c r="B27" i="5"/>
  <c r="C27" i="5"/>
  <c r="D27" i="5"/>
  <c r="H27" i="5"/>
  <c r="I27" i="5"/>
  <c r="K27" i="5"/>
  <c r="L27" i="5"/>
  <c r="M27" i="5"/>
  <c r="A28" i="5"/>
  <c r="B28" i="5"/>
  <c r="C28" i="5"/>
  <c r="D28" i="5"/>
  <c r="H28" i="5"/>
  <c r="I28" i="5"/>
  <c r="K28" i="5"/>
  <c r="L28" i="5"/>
  <c r="M28" i="5"/>
  <c r="A29" i="5"/>
  <c r="B29" i="5"/>
  <c r="C29" i="5"/>
  <c r="D29" i="5"/>
  <c r="H29" i="5"/>
  <c r="I29" i="5"/>
  <c r="K29" i="5"/>
  <c r="L29" i="5"/>
  <c r="M29" i="5"/>
  <c r="A30" i="5"/>
  <c r="B30" i="5"/>
  <c r="C30" i="5"/>
  <c r="D30" i="5"/>
  <c r="H30" i="5"/>
  <c r="I30" i="5"/>
  <c r="K30" i="5"/>
  <c r="L30" i="5"/>
  <c r="M30" i="5"/>
  <c r="A31" i="5"/>
  <c r="B31" i="5"/>
  <c r="C31" i="5"/>
  <c r="D31" i="5"/>
  <c r="H31" i="5"/>
  <c r="I31" i="5"/>
  <c r="K31" i="5"/>
  <c r="L31" i="5"/>
  <c r="M31" i="5"/>
  <c r="A32" i="5"/>
  <c r="B32" i="5"/>
  <c r="C32" i="5"/>
  <c r="D32" i="5"/>
  <c r="H32" i="5"/>
  <c r="I32" i="5"/>
  <c r="K32" i="5"/>
  <c r="L32" i="5"/>
  <c r="M32" i="5"/>
  <c r="A33" i="5"/>
  <c r="B33" i="5"/>
  <c r="C33" i="5"/>
  <c r="D33" i="5"/>
  <c r="H33" i="5"/>
  <c r="I33" i="5"/>
  <c r="K33" i="5"/>
  <c r="L33" i="5"/>
  <c r="M33" i="5"/>
  <c r="A34" i="5"/>
  <c r="B34" i="5"/>
  <c r="C34" i="5"/>
  <c r="D34" i="5"/>
  <c r="H34" i="5"/>
  <c r="I34" i="5"/>
  <c r="K34" i="5"/>
  <c r="L34" i="5"/>
  <c r="M34" i="5"/>
  <c r="A35" i="5"/>
  <c r="B35" i="5"/>
  <c r="C35" i="5"/>
  <c r="D35" i="5"/>
  <c r="H35" i="5"/>
  <c r="I35" i="5"/>
  <c r="K35" i="5"/>
  <c r="L35" i="5"/>
  <c r="M35" i="5"/>
  <c r="A36" i="5"/>
  <c r="B36" i="5"/>
  <c r="C36" i="5"/>
  <c r="D36" i="5"/>
  <c r="H36" i="5"/>
  <c r="I36" i="5"/>
  <c r="K36" i="5"/>
  <c r="L36" i="5"/>
  <c r="M36" i="5"/>
  <c r="A37" i="5"/>
  <c r="B37" i="5"/>
  <c r="C37" i="5"/>
  <c r="D37" i="5"/>
  <c r="H37" i="5"/>
  <c r="I37" i="5"/>
  <c r="K37" i="5"/>
  <c r="L37" i="5"/>
  <c r="M37" i="5"/>
  <c r="A38" i="5"/>
  <c r="B38" i="5"/>
  <c r="C38" i="5"/>
  <c r="D38" i="5"/>
  <c r="H38" i="5"/>
  <c r="I38" i="5"/>
  <c r="K38" i="5"/>
  <c r="L38" i="5"/>
  <c r="M38" i="5"/>
  <c r="A39" i="5"/>
  <c r="B39" i="5"/>
  <c r="C39" i="5"/>
  <c r="D39" i="5"/>
  <c r="H39" i="5"/>
  <c r="I39" i="5"/>
  <c r="K39" i="5"/>
  <c r="L39" i="5"/>
  <c r="M39" i="5"/>
  <c r="A40" i="5"/>
  <c r="B40" i="5"/>
  <c r="C40" i="5"/>
  <c r="D40" i="5"/>
  <c r="H40" i="5"/>
  <c r="I40" i="5"/>
  <c r="K40" i="5"/>
  <c r="L40" i="5"/>
  <c r="M40" i="5"/>
  <c r="A41" i="5"/>
  <c r="B41" i="5"/>
  <c r="C41" i="5"/>
  <c r="D41" i="5"/>
  <c r="H41" i="5"/>
  <c r="I41" i="5"/>
  <c r="K41" i="5"/>
  <c r="L41" i="5"/>
  <c r="M41" i="5"/>
  <c r="A42" i="5"/>
  <c r="B42" i="5"/>
  <c r="C42" i="5"/>
  <c r="D42" i="5"/>
  <c r="H42" i="5"/>
  <c r="I42" i="5"/>
  <c r="K42" i="5"/>
  <c r="L42" i="5"/>
  <c r="M42" i="5"/>
  <c r="A43" i="5"/>
  <c r="B43" i="5"/>
  <c r="C43" i="5"/>
  <c r="D43" i="5"/>
  <c r="H43" i="5"/>
  <c r="I43" i="5"/>
  <c r="K43" i="5"/>
  <c r="L43" i="5"/>
  <c r="M43" i="5"/>
  <c r="A44" i="5"/>
  <c r="B44" i="5"/>
  <c r="C44" i="5"/>
  <c r="D44" i="5"/>
  <c r="H44" i="5"/>
  <c r="I44" i="5"/>
  <c r="K44" i="5"/>
  <c r="L44" i="5"/>
  <c r="M44" i="5"/>
  <c r="A45" i="5"/>
  <c r="B45" i="5"/>
  <c r="C45" i="5"/>
  <c r="D45" i="5"/>
  <c r="H45" i="5"/>
  <c r="I45" i="5"/>
  <c r="K45" i="5"/>
  <c r="L45" i="5"/>
  <c r="M45" i="5"/>
  <c r="A46" i="5"/>
  <c r="B46" i="5"/>
  <c r="C46" i="5"/>
  <c r="D46" i="5"/>
  <c r="H46" i="5"/>
  <c r="I46" i="5"/>
  <c r="K46" i="5"/>
  <c r="L46" i="5"/>
  <c r="M46" i="5"/>
  <c r="A47" i="5"/>
  <c r="B47" i="5"/>
  <c r="C47" i="5"/>
  <c r="D47" i="5"/>
  <c r="H47" i="5"/>
  <c r="I47" i="5"/>
  <c r="K47" i="5"/>
  <c r="L47" i="5"/>
  <c r="M47" i="5"/>
  <c r="A48" i="5"/>
  <c r="B48" i="5"/>
  <c r="C48" i="5"/>
  <c r="D48" i="5"/>
  <c r="H48" i="5"/>
  <c r="I48" i="5"/>
  <c r="K48" i="5"/>
  <c r="L48" i="5"/>
  <c r="M48" i="5"/>
  <c r="A49" i="5"/>
  <c r="B49" i="5"/>
  <c r="C49" i="5"/>
  <c r="D49" i="5"/>
  <c r="H49" i="5"/>
  <c r="I49" i="5"/>
  <c r="K49" i="5"/>
  <c r="L49" i="5"/>
  <c r="M49" i="5"/>
  <c r="A50" i="5"/>
  <c r="B50" i="5"/>
  <c r="C50" i="5"/>
  <c r="D50" i="5"/>
  <c r="H50" i="5"/>
  <c r="I50" i="5"/>
  <c r="K50" i="5"/>
  <c r="L50" i="5"/>
  <c r="M50" i="5"/>
  <c r="A51" i="5"/>
  <c r="B51" i="5"/>
  <c r="C51" i="5"/>
  <c r="D51" i="5"/>
  <c r="H51" i="5"/>
  <c r="I51" i="5"/>
  <c r="K51" i="5"/>
  <c r="L51" i="5"/>
  <c r="M51" i="5"/>
  <c r="A52" i="5"/>
  <c r="B52" i="5"/>
  <c r="C52" i="5"/>
  <c r="D52" i="5"/>
  <c r="H52" i="5"/>
  <c r="I52" i="5"/>
  <c r="K52" i="5"/>
  <c r="L52" i="5"/>
  <c r="M52" i="5"/>
  <c r="A53" i="5"/>
  <c r="B53" i="5"/>
  <c r="C53" i="5"/>
  <c r="D53" i="5"/>
  <c r="H53" i="5"/>
  <c r="I53" i="5"/>
  <c r="K53" i="5"/>
  <c r="L53" i="5"/>
  <c r="M53" i="5"/>
  <c r="A54" i="5"/>
  <c r="B54" i="5"/>
  <c r="C54" i="5"/>
  <c r="D54" i="5"/>
  <c r="H54" i="5"/>
  <c r="I54" i="5"/>
  <c r="K54" i="5"/>
  <c r="L54" i="5"/>
  <c r="M54" i="5"/>
  <c r="A55" i="5"/>
  <c r="B55" i="5"/>
  <c r="C55" i="5"/>
  <c r="D55" i="5"/>
  <c r="H55" i="5"/>
  <c r="I55" i="5"/>
  <c r="K55" i="5"/>
  <c r="L55" i="5"/>
  <c r="M55" i="5"/>
  <c r="A56" i="5"/>
  <c r="B56" i="5"/>
  <c r="C56" i="5"/>
  <c r="D56" i="5"/>
  <c r="H56" i="5"/>
  <c r="I56" i="5"/>
  <c r="K56" i="5"/>
  <c r="L56" i="5"/>
  <c r="M56" i="5"/>
  <c r="A57" i="5"/>
  <c r="B57" i="5"/>
  <c r="C57" i="5"/>
  <c r="D57" i="5"/>
  <c r="H57" i="5"/>
  <c r="I57" i="5"/>
  <c r="K57" i="5"/>
  <c r="L57" i="5"/>
  <c r="M57" i="5"/>
  <c r="A58" i="5"/>
  <c r="B58" i="5"/>
  <c r="C58" i="5"/>
  <c r="D58" i="5"/>
  <c r="H58" i="5"/>
  <c r="I58" i="5"/>
  <c r="K58" i="5"/>
  <c r="L58" i="5"/>
  <c r="M58" i="5"/>
  <c r="A59" i="5"/>
  <c r="B59" i="5"/>
  <c r="C59" i="5"/>
  <c r="D59" i="5"/>
  <c r="H59" i="5"/>
  <c r="I59" i="5"/>
  <c r="K59" i="5"/>
  <c r="L59" i="5"/>
  <c r="M59" i="5"/>
  <c r="A60" i="5"/>
  <c r="B60" i="5"/>
  <c r="C60" i="5"/>
  <c r="D60" i="5"/>
  <c r="H60" i="5"/>
  <c r="I60" i="5"/>
  <c r="K60" i="5"/>
  <c r="L60" i="5"/>
  <c r="M60" i="5"/>
  <c r="Q91" i="7"/>
  <c r="Q92" i="7"/>
  <c r="Q93" i="7"/>
  <c r="Q94" i="7"/>
  <c r="Q95" i="7"/>
  <c r="Q96" i="7"/>
  <c r="Q97" i="7"/>
  <c r="Q98" i="7"/>
  <c r="Q99" i="7"/>
  <c r="Q100" i="7"/>
  <c r="Q101" i="7"/>
  <c r="Q102" i="7"/>
  <c r="Q103" i="7"/>
  <c r="Q104" i="7"/>
  <c r="C76" i="2" l="1"/>
  <c r="C60" i="2"/>
  <c r="C43" i="2"/>
  <c r="M6" i="5" l="1"/>
  <c r="L6" i="5"/>
  <c r="K6" i="5"/>
  <c r="I6" i="5"/>
  <c r="H6" i="5"/>
  <c r="D6" i="5"/>
  <c r="C6" i="5"/>
  <c r="B6" i="5"/>
  <c r="A6" i="5"/>
  <c r="Q90" i="7"/>
  <c r="Q89" i="7"/>
  <c r="Q88" i="7"/>
  <c r="Q87" i="7"/>
  <c r="Q86" i="7"/>
  <c r="Q85" i="7"/>
  <c r="Q84" i="7"/>
  <c r="Q83" i="7"/>
  <c r="Q82" i="7"/>
  <c r="Q81" i="7"/>
  <c r="Q80" i="7"/>
  <c r="Q79" i="7"/>
  <c r="Q78" i="7"/>
  <c r="Q77" i="7"/>
  <c r="Q76" i="7"/>
  <c r="Q75" i="7"/>
  <c r="Q74" i="7"/>
  <c r="Q73" i="7"/>
  <c r="Q72" i="7"/>
  <c r="Q71" i="7"/>
  <c r="Q70" i="7"/>
  <c r="Q69" i="7"/>
  <c r="Q68" i="7"/>
  <c r="Q67" i="7"/>
  <c r="Q66" i="7"/>
  <c r="Q65" i="7"/>
  <c r="Q64" i="7"/>
  <c r="Q63" i="7"/>
  <c r="Q62" i="7"/>
  <c r="Q61" i="7"/>
  <c r="Q60" i="7"/>
  <c r="Q59" i="7"/>
  <c r="Q58" i="7"/>
  <c r="Q57" i="7"/>
  <c r="Q56" i="7"/>
  <c r="Q55" i="7"/>
  <c r="Q54" i="7"/>
  <c r="Q53" i="7"/>
  <c r="Q52" i="7"/>
  <c r="Q51" i="7"/>
  <c r="Q50" i="7"/>
  <c r="Q49" i="7"/>
  <c r="Q48" i="7"/>
  <c r="Q47" i="7"/>
  <c r="Q46" i="7"/>
  <c r="Q45" i="7"/>
  <c r="Q44" i="7"/>
  <c r="Q43" i="7"/>
  <c r="Q42" i="7"/>
  <c r="Q41" i="7"/>
  <c r="Q40" i="7"/>
  <c r="Q39" i="7"/>
  <c r="Q38" i="7"/>
  <c r="Q37" i="7"/>
  <c r="Q36" i="7"/>
  <c r="Q35" i="7"/>
  <c r="Q34" i="7"/>
  <c r="Q33" i="7"/>
  <c r="Q32" i="7"/>
  <c r="Q31" i="7"/>
  <c r="Q30" i="7"/>
  <c r="Q29" i="7"/>
  <c r="Q28" i="7"/>
  <c r="Q27" i="7"/>
  <c r="Q26" i="7"/>
  <c r="Q25" i="7"/>
  <c r="Q24" i="7"/>
  <c r="Q23" i="7"/>
  <c r="Q22" i="7"/>
  <c r="Q21" i="7"/>
  <c r="Q20" i="7"/>
  <c r="Q19" i="7"/>
  <c r="Q18" i="7"/>
  <c r="Q17" i="7"/>
  <c r="Q16" i="7"/>
  <c r="Q15" i="7"/>
  <c r="Q14" i="7"/>
  <c r="Q13" i="7"/>
  <c r="Q12" i="7"/>
  <c r="Q11" i="7"/>
  <c r="Q10" i="7"/>
  <c r="Q9" i="7"/>
  <c r="Q8" i="7"/>
  <c r="Q7" i="7"/>
  <c r="Q6" i="7"/>
  <c r="O95" i="5" l="1"/>
  <c r="O94" i="5"/>
  <c r="O93" i="5"/>
  <c r="O92" i="5"/>
  <c r="O91" i="5"/>
  <c r="O90" i="5"/>
  <c r="O89" i="5"/>
  <c r="O88" i="5"/>
  <c r="O87" i="5"/>
  <c r="O86" i="5"/>
  <c r="O85" i="5"/>
  <c r="O84" i="5"/>
  <c r="O83" i="5"/>
  <c r="O82" i="5"/>
  <c r="O81" i="5"/>
  <c r="O80" i="5"/>
  <c r="O79" i="5"/>
  <c r="O78" i="5"/>
  <c r="O77" i="5"/>
  <c r="O76" i="5"/>
  <c r="O75" i="5"/>
  <c r="O74" i="5"/>
  <c r="O73" i="5"/>
  <c r="O72" i="5"/>
  <c r="O71" i="5"/>
  <c r="O70" i="5"/>
  <c r="O69" i="5"/>
  <c r="O68" i="5"/>
  <c r="O67" i="5"/>
  <c r="O66" i="5"/>
  <c r="O65" i="5"/>
  <c r="O64" i="5"/>
  <c r="O63" i="5"/>
  <c r="O62" i="5"/>
  <c r="O61" i="5"/>
  <c r="O60" i="5"/>
  <c r="O59" i="5"/>
  <c r="O58" i="5"/>
  <c r="O57" i="5"/>
  <c r="O56" i="5"/>
  <c r="O55" i="5"/>
  <c r="O54" i="5"/>
  <c r="O53" i="5"/>
  <c r="O52" i="5"/>
  <c r="O51" i="5"/>
  <c r="O50" i="5"/>
  <c r="O49" i="5"/>
  <c r="O48" i="5"/>
  <c r="O47" i="5"/>
  <c r="O46" i="5"/>
  <c r="O45" i="5"/>
  <c r="O44" i="5"/>
  <c r="O43" i="5"/>
  <c r="O42" i="5"/>
  <c r="O41" i="5"/>
  <c r="O40" i="5"/>
  <c r="O39" i="5"/>
  <c r="O38" i="5"/>
  <c r="O37" i="5"/>
  <c r="O36" i="5"/>
  <c r="O35" i="5"/>
  <c r="O34" i="5"/>
  <c r="O33" i="5"/>
  <c r="O32" i="5"/>
  <c r="O31" i="5"/>
  <c r="O30" i="5"/>
  <c r="O29" i="5"/>
  <c r="O28" i="5"/>
  <c r="O27" i="5"/>
  <c r="O26" i="5"/>
  <c r="O25" i="5"/>
  <c r="O24" i="5"/>
  <c r="O23" i="5"/>
  <c r="O22" i="5"/>
  <c r="O21" i="5"/>
  <c r="O20" i="5"/>
  <c r="O19" i="5"/>
  <c r="O18" i="5"/>
  <c r="O17" i="5"/>
  <c r="O16" i="5"/>
  <c r="O15" i="5"/>
  <c r="O14" i="5"/>
  <c r="O13" i="5"/>
  <c r="O12" i="5"/>
  <c r="O11" i="5"/>
  <c r="O10" i="5"/>
  <c r="O9" i="5"/>
  <c r="O8" i="5"/>
  <c r="O7" i="5"/>
  <c r="O6" i="5"/>
  <c r="C88" i="2" l="1"/>
  <c r="C69" i="2" l="1"/>
  <c r="C52" i="2"/>
  <c r="C61" i="2" s="1"/>
  <c r="C15" i="2" l="1"/>
  <c r="C77" i="2" l="1"/>
  <c r="C44" i="2"/>
  <c r="C85" i="2" s="1"/>
  <c r="C93" i="2" s="1"/>
  <c r="C62" i="2" l="1"/>
  <c r="C86" i="2" s="1"/>
  <c r="C78" i="2" l="1"/>
  <c r="C87" i="2" s="1"/>
</calcChain>
</file>

<file path=xl/sharedStrings.xml><?xml version="1.0" encoding="utf-8"?>
<sst xmlns="http://schemas.openxmlformats.org/spreadsheetml/2006/main" count="1515" uniqueCount="546">
  <si>
    <t>Hovedegenskaber ved pengeinstituttets udstedte kapitalinstrumenter</t>
  </si>
  <si>
    <t>9a</t>
  </si>
  <si>
    <t>9b</t>
  </si>
  <si>
    <t>20a</t>
  </si>
  <si>
    <t>20b</t>
  </si>
  <si>
    <t>Udsteder</t>
  </si>
  <si>
    <t>Gældende lovgivning for instrumentet</t>
  </si>
  <si>
    <t>Regulering</t>
  </si>
  <si>
    <t>Overgangsbestemmelse i henhold til forordning (EU) nr. 575/2013</t>
  </si>
  <si>
    <t>Bestemmelser efter overgangsperioden i henhold til forordning (EU) nr. 575/2013</t>
  </si>
  <si>
    <t>Bestemmelser i overgangsperioden i henhold til forordning (EU) nr. 575/2013</t>
  </si>
  <si>
    <t>Nominel værdi af instrumentet</t>
  </si>
  <si>
    <t>Emissionskurs</t>
  </si>
  <si>
    <t>Indfrielseskurs</t>
  </si>
  <si>
    <t>Regnskabsmæssig klassificering</t>
  </si>
  <si>
    <t>Oprindelig udstedelsesdato</t>
  </si>
  <si>
    <t>Uamortisabelt eller dateret</t>
  </si>
  <si>
    <t>Oprindelig forfaldsdato</t>
  </si>
  <si>
    <t>Udsteder-call med forbehold af forudgående myndighedsgodkendelse</t>
  </si>
  <si>
    <t>Dato for call-option, datoer for eventuelle calls og indfrielsesbeløb</t>
  </si>
  <si>
    <t>Datoer for eventuelle efterfølgende calls</t>
  </si>
  <si>
    <t>Kuponrente/udbytte</t>
  </si>
  <si>
    <t>Fast eller variabelt udbytte/fast eller variabel kuponrente</t>
  </si>
  <si>
    <t>Tilstedeværelse af "dividend stopper"</t>
  </si>
  <si>
    <t>Frit valg, delvist frit valg eller obligatorisk (med hensyn til tidspunkt)</t>
  </si>
  <si>
    <t>Frit valg, delvist frit valg eller obligatorisk (med hensyn til beløb)</t>
  </si>
  <si>
    <t>Eksistens af step-up eller andet incitament til indfrielse</t>
  </si>
  <si>
    <t>Ikkekumulativt eller kumulativt</t>
  </si>
  <si>
    <t>Konvertibelt eller ikkekonvertibelt</t>
  </si>
  <si>
    <t>Hvis konvertibelt: helt eller delvist</t>
  </si>
  <si>
    <t>Hvis konvertibelt konverteringssats</t>
  </si>
  <si>
    <t>Hvis konvertibelt: obligatorisk eller valgfri konvertering</t>
  </si>
  <si>
    <t>Hvis konvertibelt: angiv udsteder for det instrument, der konverteres til</t>
  </si>
  <si>
    <t>Egenskaber for nedskrivning</t>
  </si>
  <si>
    <t>Hvis nedskrivning: hel eller delvis</t>
  </si>
  <si>
    <t>Hvis nedskrivning: permanent eller midlertidig</t>
  </si>
  <si>
    <t>Hvis konvertibelt: konverteringsudløser(e)</t>
  </si>
  <si>
    <t>Hvis nedskrivning: nedskrivningsudløser(e)</t>
  </si>
  <si>
    <t>Hvis midlertidig nedskrivning: Beskriv opskrivningsmekanismen</t>
  </si>
  <si>
    <t>Position i efterstillelseshieraki ved likvidation (angiv instrumenttype, der er umiddelbart over instrumentet)</t>
  </si>
  <si>
    <t>Hvis ja, angives ikke overensstemmende egenskaber</t>
  </si>
  <si>
    <t>Lån &amp; Spar Bank A/S</t>
  </si>
  <si>
    <t>DK0010201532</t>
  </si>
  <si>
    <t>Aktiekapital</t>
  </si>
  <si>
    <t>Egentlig kernekapital</t>
  </si>
  <si>
    <t>100 kr.</t>
  </si>
  <si>
    <t>Uamortisabelt</t>
  </si>
  <si>
    <t>Ingen forfaldsdato</t>
  </si>
  <si>
    <t>Nej</t>
  </si>
  <si>
    <t>I/R</t>
  </si>
  <si>
    <t>Variabel</t>
  </si>
  <si>
    <t>Ikkekumulativt</t>
  </si>
  <si>
    <t>Ikke overensstemmende egenskaber efter overgangsperiode</t>
  </si>
  <si>
    <t>Supplerende kapital</t>
  </si>
  <si>
    <t>1.000.000 kr.</t>
  </si>
  <si>
    <t>Forpligtelse - amortiseret kostpris</t>
  </si>
  <si>
    <t>Dateret</t>
  </si>
  <si>
    <t>Ja</t>
  </si>
  <si>
    <t>Fast til variabel</t>
  </si>
  <si>
    <t>Kumulativt</t>
  </si>
  <si>
    <t>Ikke-konvertibel</t>
  </si>
  <si>
    <t>100 mio. DKK</t>
  </si>
  <si>
    <t>Kapitalinstrumenter og overkurs ved emission i tilknytning hertil</t>
  </si>
  <si>
    <t>Heraf instrumenttype 1</t>
  </si>
  <si>
    <t>Heraf instrumenttype 3</t>
  </si>
  <si>
    <t>Heraf instrumenttype 2</t>
  </si>
  <si>
    <t>Overført resultat</t>
  </si>
  <si>
    <t>3a</t>
  </si>
  <si>
    <t>5a</t>
  </si>
  <si>
    <t>Akkumuleret anden totalindkomst (og andre reserver) Artikel 26, stk. 1</t>
  </si>
  <si>
    <t>EBA-liste, artikel 26, stk. 3</t>
  </si>
  <si>
    <t>Artikel 26, stk. 1, litra c)</t>
  </si>
  <si>
    <t>Artikel 26, stk. 1,</t>
  </si>
  <si>
    <t>Artikel 26, stk. 1, litra f)</t>
  </si>
  <si>
    <t>Midler til dækning af generelle kreditinstitutrisici</t>
  </si>
  <si>
    <t>Minoritetsinteresser (beløb tilladt i egentlig kernekapital) Artikel 84</t>
  </si>
  <si>
    <t>Beløb for kvalificerede poster omhandlet i artikel 484, stk. 3, og overkurs ved emission i tilknytning hertil med forbehold af udfasning fra egentlig kernekapital Artikel 486, stk. 2</t>
  </si>
  <si>
    <t>Artikel 84</t>
  </si>
  <si>
    <t>Uafhængigt kontrollerede foreløbige overskud fratrukket forventede udgifter eller udbytter</t>
  </si>
  <si>
    <t>Artikel 26, stk. 2,</t>
  </si>
  <si>
    <t>Egentlig kernekapital: Instrumenter og reserver</t>
  </si>
  <si>
    <t>20c</t>
  </si>
  <si>
    <t>20d</t>
  </si>
  <si>
    <t>25a</t>
  </si>
  <si>
    <t>25b</t>
  </si>
  <si>
    <t>Samlede lovpligtige justeringer af egentlig kernekapital</t>
  </si>
  <si>
    <t>Kvalificerede fradrag i hybrid kernekapital, der overstiger instituttets hybride kernekapital (negativt beløb)</t>
  </si>
  <si>
    <t>Artikel 36, st. 1, litra j)</t>
  </si>
  <si>
    <t>Artikel 36, stk. 1, litra l)</t>
  </si>
  <si>
    <t>Forventet skat vedrørende kernekapitalposter (negativt beløb)</t>
  </si>
  <si>
    <t>Tab i det løbende regnskabsår (negativt beløb)</t>
  </si>
  <si>
    <t>Heraf udskudte skatteaktiver, som skyldes midlertidige forskelle</t>
  </si>
  <si>
    <t>Tom gruppe i EU</t>
  </si>
  <si>
    <t>Heraf instituttets direkte og indirekte og syntetiske besiddelser af egentlige kernekapitalinstrumenter i enheder i den finansielle sektor, når instituttet har væsentlige investeringer i disse enheder</t>
  </si>
  <si>
    <t>Beløb der overstiger tærsklen på 15 % (negativt beløb)</t>
  </si>
  <si>
    <t>Udskudte skatteaktiver, som skyldes midlertidige forskelle (beløb over tærsklen på 10 % fratrukket tilknyttede skatteforpligtelse, hvis betingelserne i artikel 38, stk. 3 er opfyldt) (negativt beløb)</t>
  </si>
  <si>
    <t>Heraf leveringsrisiko (free deliveries) (negativt beløb)</t>
  </si>
  <si>
    <t>Heraf securitiseringspositioner (negativt beløb)</t>
  </si>
  <si>
    <t>Heraf kvalificerede andele uden for den finansielle sektor (negativt beløb)</t>
  </si>
  <si>
    <t>Eksponeringsværdien af følgende poster, som opfylder betingelserne for at kunne tildeles en risikovægt på 1250 %, hvis instituttet vælger fradragsalternativet</t>
  </si>
  <si>
    <t>Artikel 36, st. 1, litra k)</t>
  </si>
  <si>
    <t>Artikel 36, stk. 1, litra k), nr. i), og artikel 89, 90 og 91</t>
  </si>
  <si>
    <t>Artikel 48, stk. 1,</t>
  </si>
  <si>
    <t>Yderligere værdijusteringer (negativt beløb) Artikel 34 og 105</t>
  </si>
  <si>
    <t>Immaterielle aktiver (fratrukket tilhørende skatteforpligtelse) (negativt beløb)</t>
  </si>
  <si>
    <t>Dagsværdireserver i relation til gevinst eller tab på sikring af pengestrømme</t>
  </si>
  <si>
    <t>Negative beløb, der fremkommer ved beregningen af forventede tab</t>
  </si>
  <si>
    <t>Stigning i egenkapitalen, som er genereret af securitiserede aktiver (negativt beløb) Artikel 32, stk. 1</t>
  </si>
  <si>
    <t>Aktiver i ydelsesbaserede pensionskasser (negativt beløb)</t>
  </si>
  <si>
    <t>Et instituts direkte og indirekte besiddelser af egne egentlige kernekapitalinstrumenter (negativt beløb)</t>
  </si>
  <si>
    <t>Besiddelser af egentlige kernekapitalinstrumenter i enheder i den finansielle sektor, når disse enheder har en besiddelse i krydsejerskab med instituttet, og ejerskabet er blevet indgået for kunstigt at øge instituttets kapitalgrundlag (negativt beløb)</t>
  </si>
  <si>
    <t>Instituttets direkte og indirekte besiddelser af egentlige kernekapitalinstrumenter i enheder i den finansielle sektor, når instituttet ikke har væsentlige investeringer i disse enheder (beløb over tærsklen på 10 % og fratrukket anerkendte korte positioner) (negativt beløb)</t>
  </si>
  <si>
    <t>Artikel 33, litra b)</t>
  </si>
  <si>
    <t>Artikel 32, stk. 1,</t>
  </si>
  <si>
    <t>Artikel 33, litra a)</t>
  </si>
  <si>
    <t>Artikel 34 og 105</t>
  </si>
  <si>
    <t>Hybrid kernekapital: Instrumenter</t>
  </si>
  <si>
    <t>Artikel 51 og 52</t>
  </si>
  <si>
    <t>Heraf: klassificeret som kernekapital i henhold til de gældende regnskabsregler</t>
  </si>
  <si>
    <t>Heraf klassificeret som forpligtelse i henhold til de gældende regnskabsregler</t>
  </si>
  <si>
    <t>Beløb for kvalificerede poster omhandlet i artikel 484, stk. 4, og overkurs ved emission i tilknytning hertil med forbehold af udfasning fra hybrid kernekapital Artikel 486</t>
  </si>
  <si>
    <t>Artikel 486, stk. 3</t>
  </si>
  <si>
    <t>Kvalificerede kernekapital indregnet i den konsoliderede hybride kernekapital (herunder minoritetsinteresser, der ikke er indregnet i række 5), som er udstedt af datterselskaber og indehaves af tredjemand Artikel 85, 86 og 480</t>
  </si>
  <si>
    <t>Heraf instrumenter udstedt af datterselskaber underlagt udfasning Artikel 486, stk. 3</t>
  </si>
  <si>
    <t>Hybrid kernekapital før lovpligtige justeringer</t>
  </si>
  <si>
    <t>Kernekapital (kernekapital = egentlig kernekapital + hybrid kernekapital)</t>
  </si>
  <si>
    <t>Hybrid kernekapital</t>
  </si>
  <si>
    <t>Samlede lovpligtige justeringer af hybrid kernekapital</t>
  </si>
  <si>
    <t>Kvalificerede fradrag i supplerende kapital, der overstiger instituttets supplerende kapital (negativt beløb)</t>
  </si>
  <si>
    <t>Artikel 56, litra e)</t>
  </si>
  <si>
    <t>Et instituts direkte og indirekte besiddelser af egne hybride kernekapitalinstrumenter (negativt beløb)</t>
  </si>
  <si>
    <t>Supplerende kapital: Instrumenter og hensættelser</t>
  </si>
  <si>
    <t>Beløb for kvalificerede poster omhandlet i artikel 484, stk. 5, og overkurs ved emission i tilknytning hertil, med forbehold af udfasning fra supplerende kapital</t>
  </si>
  <si>
    <t>Kvalificerede kapitalgrundlagsinstrumenter indregnet i konsolideret supplerende kapital (herunder minoritetsinteresser, der ikke er indregnet i række 5 eller 34), som er udstedt af datterselskaber og indehaves af tredjemand</t>
  </si>
  <si>
    <t>Heraf instrumenter udstedt af datterselskaber underlagt udfasning</t>
  </si>
  <si>
    <t>Kreditrisikojusteringer</t>
  </si>
  <si>
    <t>Supplerende kapital før lovpligtige justeringer</t>
  </si>
  <si>
    <t>Artikel 62 og 63</t>
  </si>
  <si>
    <t>Artikel 486, stk. 4</t>
  </si>
  <si>
    <t>Artikel 62, litra c) og d)</t>
  </si>
  <si>
    <t>59a</t>
  </si>
  <si>
    <t>Samlede risikovægtede aktiver</t>
  </si>
  <si>
    <t>Samlet kapital (samlet kapital = kernekapital + supplerende kapital)</t>
  </si>
  <si>
    <t>Samlede lovpligtige justeringer af supplerende kapital</t>
  </si>
  <si>
    <t>Et instituts direkte og indirekte besiddelser af egne supplerende kapitalinstrumenter (negativt beløb)</t>
  </si>
  <si>
    <t>Direkte og indirekte besiddelser af supplerende kapitalinstrumenter i enheder i den finansielle sektor, når instituttet ikke har væsentlige investeringer i disse enheder (beløb over tærsklen på 10 % og fratrukket anerkendte korte positioner) (negativt beløb)</t>
  </si>
  <si>
    <t>Instituttets direkte og indirekte besiddelser af supplerende kapitalinstrumenter og efterstillede lån i enheder i den finansielle sektor, når instituttet har væsentlige investeringer i disse enheder (fratrukket anerkendte korte positioner) (negativt beløb)</t>
  </si>
  <si>
    <t>heraf: … Poster ikke fratrukket egentlig kernekapital (restbeløb i henhold til forordning (EU) nr. 575/2013) (poster specificeres linje for linje, f.eks. udskudte skatteaktiver, som afhænger af fremtidig rentabilitet, fratrukket tilknyttede skatteforpligtelser, indirekte besiddelser af egne egentlig kernekapital osv.)</t>
  </si>
  <si>
    <t>Risikovægtede aktiver med hensyn til beløb behandlet efter bestemmelser før forordning (EU) nr. 575/2013 og behandlet efter overgangsbestemmelser vedrørende udfasning som fastsat i forordning (EU) nr. 575/2013 (dvs. restbeløb i henhold til forordningen)</t>
  </si>
  <si>
    <t>Poster ikke fratrukket supplerende kapital (restbeløb i henhold til forordning (EU) nr. 575/2013) (poster specificeres linje for linje, f.eks. indirekte besiddelser af egne supplerende kapitalinstrumenter, indirekte besiddelser af betydelige investeringer i andre enheder i den finansielle sektor osv. )</t>
  </si>
  <si>
    <t>Udskudte skatteaktiver, som afhænger af fremtidig rentabilitet, bortset fra aktiver, som skyldes midlertidige forskelle (fratrukket tilknyttede skatteforpligtelse, hvis betingelserne i artikel 38, stk. 3, er opfyldt) (negativt beløb)</t>
  </si>
  <si>
    <t>Gevinster eller tab på forpligtelser værdiansat til dagsværdi, som skyldes ændringer i instituttets egen kreditsituation</t>
  </si>
  <si>
    <t>67a</t>
  </si>
  <si>
    <t>Egentlig kernekapital (som en procentdel af risikoeksponeringsbeløbet)</t>
  </si>
  <si>
    <t>Kernekapital (som en procentdel af risikoeksponeringsbeløbet)</t>
  </si>
  <si>
    <t>Samlet kapital (som en procentdel af risikoeksponeringsbeløbet)</t>
  </si>
  <si>
    <t>Heraf krav om kapitalbevaringsbuffer</t>
  </si>
  <si>
    <t>Heraf krav om kontracyklisk buffer</t>
  </si>
  <si>
    <t>Heraf krav om systemisk risikobuffer</t>
  </si>
  <si>
    <t>Heraf G-SII-buffer eller O-SII-buffer</t>
  </si>
  <si>
    <t>Egentlig kernekapital til rådighed for buffere (som en procentdel af det samlede risikoeksponeringsbeløb)</t>
  </si>
  <si>
    <t>[Ikke relevant i EU-forordning]</t>
  </si>
  <si>
    <t>Kapitalprocenter og -buffere</t>
  </si>
  <si>
    <t>Artikel 92, stk. 2, litra c)</t>
  </si>
  <si>
    <t>Artikel 128 i direktiv 2013/36/EU</t>
  </si>
  <si>
    <t>Lofter for indregning af hensættelser i den supplerende kapital</t>
  </si>
  <si>
    <t>Kapitalinstrumenter underlagt udfasning (kun i perioden fra den 1. januar 2013 til den 1. januar 2022)</t>
  </si>
  <si>
    <t>Artikel 62</t>
  </si>
  <si>
    <t>Kreditrisikojusteringer indregnet i den supplerende kapital i forbindelse med eksponeringer opgjort efter standardmetoden (før anvendelse af loftet)</t>
  </si>
  <si>
    <t>Direkte og indirekte besiddelser af kapital i enheder i den finansielle sektor, når instituttet ikke har væsentlige investeringer i disse enheder (beløb under tærsklen på 10 % og fratrukket anerkendte korte positioner)</t>
  </si>
  <si>
    <t>Instituttets direkte og indirekte besiddelser af egentlige kernekapitalinstrumenter i enheder i den finansielle sektor, når instituttet har væsentlige investeringer i disse enheder (beløb over tærsklen på 10 % og fratrukket anerkendte korte positioner)</t>
  </si>
  <si>
    <t>Udskudte skatteaktiver, som skyldes midlertidige forskelle (beløb under tærsklen på 10 %, fratrukket tilknyttede skatteforpligtelser, hvis betingelserne i artikel 38, stk. 3 er opfyldt)</t>
  </si>
  <si>
    <t>Kreditrisikojusteringer indregnet i den supplerende kapital i forbindelse med eksponeringer opgjort efter IRB-metoden (før anvendelse af loftet)</t>
  </si>
  <si>
    <t>Loft for indregning af kreditrisikojusteringer i den supplerende kapital opgjort efter IRB-metoden</t>
  </si>
  <si>
    <t>Nuværende loft for egentlige kernekapitalinstrumenter underlagt udfasning</t>
  </si>
  <si>
    <t>Beløb ikke indregnet i den egentlige kernekapital som følge af loft (overskridelse af loft efter indfrielse og forfald)</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</si>
  <si>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</si>
  <si>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</si>
  <si>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</si>
  <si>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Række</t>
  </si>
  <si>
    <t xml:space="preserve">1.000 DKK </t>
  </si>
  <si>
    <t>Generelle krediteksponeringer</t>
  </si>
  <si>
    <t>Eksponering i handelsbeholdningen</t>
  </si>
  <si>
    <t>Securitiseringseksponering</t>
  </si>
  <si>
    <t>Kapitalgrundlagskrav</t>
  </si>
  <si>
    <t>Vægte for kapitalgrundlagskrav</t>
  </si>
  <si>
    <t>Kontracyklisk kapitalbuffersats</t>
  </si>
  <si>
    <t>Eksponeringsværdi for SA</t>
  </si>
  <si>
    <t>Eksponeringsværdi for IRB</t>
  </si>
  <si>
    <t>Summen af lange og korte positioner i handelsbeholdningen</t>
  </si>
  <si>
    <t>Værdien af eksponeringer i handelsbeholdningen for interne modeller</t>
  </si>
  <si>
    <t>Heraf generelle krediteksponeringer</t>
  </si>
  <si>
    <t>Heraf eksponeringer i handelsbeholdningen</t>
  </si>
  <si>
    <t>Heraf securitiserings-eksponeringer</t>
  </si>
  <si>
    <t>I alt</t>
  </si>
  <si>
    <t>010</t>
  </si>
  <si>
    <t>020</t>
  </si>
  <si>
    <t>030</t>
  </si>
  <si>
    <t>040</t>
  </si>
  <si>
    <t>050</t>
  </si>
  <si>
    <t>060</t>
  </si>
  <si>
    <t>070</t>
  </si>
  <si>
    <t>080</t>
  </si>
  <si>
    <t>090</t>
  </si>
  <si>
    <t>100</t>
  </si>
  <si>
    <t>110</t>
  </si>
  <si>
    <t>120</t>
  </si>
  <si>
    <t>Afghanistan</t>
  </si>
  <si>
    <t>Argentina</t>
  </si>
  <si>
    <t>Australien</t>
  </si>
  <si>
    <t>Bahamas</t>
  </si>
  <si>
    <t>Barbados</t>
  </si>
  <si>
    <t>Belgien</t>
  </si>
  <si>
    <t>Bermuda</t>
  </si>
  <si>
    <t>Bolivia</t>
  </si>
  <si>
    <t>Brasilien</t>
  </si>
  <si>
    <t>Bulgarien</t>
  </si>
  <si>
    <t>Canada</t>
  </si>
  <si>
    <t>Chile</t>
  </si>
  <si>
    <t>Columbia</t>
  </si>
  <si>
    <t>Cypern</t>
  </si>
  <si>
    <t>Danmark</t>
  </si>
  <si>
    <t>Egypten</t>
  </si>
  <si>
    <t>Estland</t>
  </si>
  <si>
    <t>Ethiopien</t>
  </si>
  <si>
    <t>Filippinerne</t>
  </si>
  <si>
    <t>Finland</t>
  </si>
  <si>
    <t>Forenede Arabiske Emirater</t>
  </si>
  <si>
    <t>Frankrig</t>
  </si>
  <si>
    <t>Færøerne</t>
  </si>
  <si>
    <t>Ghana</t>
  </si>
  <si>
    <t>Grækenland</t>
  </si>
  <si>
    <t>Grønland</t>
  </si>
  <si>
    <t>Guatemala</t>
  </si>
  <si>
    <t>Holland</t>
  </si>
  <si>
    <t>Hongkong</t>
  </si>
  <si>
    <t>Indien</t>
  </si>
  <si>
    <t>Indonesien</t>
  </si>
  <si>
    <t>Iran</t>
  </si>
  <si>
    <t>Irland</t>
  </si>
  <si>
    <t>Island</t>
  </si>
  <si>
    <t>Israel</t>
  </si>
  <si>
    <t>Italien</t>
  </si>
  <si>
    <t>Japan</t>
  </si>
  <si>
    <t>Jordan</t>
  </si>
  <si>
    <t>Kenya</t>
  </si>
  <si>
    <t>Kina</t>
  </si>
  <si>
    <t>Kroatien</t>
  </si>
  <si>
    <t>Letland</t>
  </si>
  <si>
    <t>Libanon</t>
  </si>
  <si>
    <t>Litauen</t>
  </si>
  <si>
    <t>Malaysia</t>
  </si>
  <si>
    <t>Maldiverne</t>
  </si>
  <si>
    <t>Malta</t>
  </si>
  <si>
    <t>Marokko</t>
  </si>
  <si>
    <t>Mexico</t>
  </si>
  <si>
    <t>Nepal</t>
  </si>
  <si>
    <t>New Zealand</t>
  </si>
  <si>
    <t>Nicaragua</t>
  </si>
  <si>
    <t>Norge</t>
  </si>
  <si>
    <t>Peru</t>
  </si>
  <si>
    <t>Polen</t>
  </si>
  <si>
    <t>Portugal</t>
  </si>
  <si>
    <t>Qatar</t>
  </si>
  <si>
    <t>Rumænien</t>
  </si>
  <si>
    <t>Rusland</t>
  </si>
  <si>
    <t>Schweiz</t>
  </si>
  <si>
    <t>Singapore</t>
  </si>
  <si>
    <t>Slovakiet</t>
  </si>
  <si>
    <t>Spanien</t>
  </si>
  <si>
    <t>Storbritanien</t>
  </si>
  <si>
    <t>Sverige</t>
  </si>
  <si>
    <t>Sydafrika</t>
  </si>
  <si>
    <t>Sydkorea</t>
  </si>
  <si>
    <t>Taiwan</t>
  </si>
  <si>
    <t>Tanzania</t>
  </si>
  <si>
    <t>Thailand</t>
  </si>
  <si>
    <t>Tjekkiet</t>
  </si>
  <si>
    <t>Tunesien</t>
  </si>
  <si>
    <t>Tyrkiet</t>
  </si>
  <si>
    <t>Tyskland</t>
  </si>
  <si>
    <t>Uganda</t>
  </si>
  <si>
    <t>Ukraine</t>
  </si>
  <si>
    <t>Ungarn</t>
  </si>
  <si>
    <t>USA</t>
  </si>
  <si>
    <t>Venezuela</t>
  </si>
  <si>
    <t>Vietnam</t>
  </si>
  <si>
    <t>Zambia</t>
  </si>
  <si>
    <t>Zimbabwe</t>
  </si>
  <si>
    <t>Østrig</t>
  </si>
  <si>
    <t>Samlet risikoeksponeringsbeløb</t>
  </si>
  <si>
    <t>Institutspecifik kontracyklisk kapitalbuffersats</t>
  </si>
  <si>
    <t>Krav til den institutspecifikke kontracykliske kapitalbuffer</t>
  </si>
  <si>
    <t>Gearingsgrad i henhold til CRR - Offentliggørelsesskema</t>
  </si>
  <si>
    <t>Referencedato</t>
  </si>
  <si>
    <t>Navn på enhed</t>
  </si>
  <si>
    <t>Anvendelsesniveau</t>
  </si>
  <si>
    <t>Individuelt</t>
  </si>
  <si>
    <t>Samlede aktiver, jf. de offentliggjorte regnskaber</t>
  </si>
  <si>
    <t>Justeringer for enheder, der er konsolideret med henblik på regnskabsførelse, men som ikke er omfattet af den lovbestemte konsolideringsramme</t>
  </si>
  <si>
    <t>Justeringer for afledte finansielle instrumenter</t>
  </si>
  <si>
    <t>Justeringer for værdipapirfinansieringstransaktioner (SFT'er)</t>
  </si>
  <si>
    <t>Justering for ikkebalanceførte poster (dvs. konvertering til ikkebalanceførte eksponeringer i form af kreditækvivalente beløb)</t>
  </si>
  <si>
    <t>EU-6a</t>
  </si>
  <si>
    <t>AU-6b</t>
  </si>
  <si>
    <t>Andre justeringer</t>
  </si>
  <si>
    <t>Samlet eksponeringsmål udtrykt ved gearingsgraden</t>
  </si>
  <si>
    <t>Gearingsgradsrelevante eksponeringer, jf. CRR</t>
  </si>
  <si>
    <t>Balanceførte eksponeringer (ekskl. derivater og SFT'er)</t>
  </si>
  <si>
    <t>Balanceførte poster (ekskl. derivater, SFT'er og omsætningsaktiver, men inkl. sikkerhedsstillelse)</t>
  </si>
  <si>
    <t>Derivateksponeringer</t>
  </si>
  <si>
    <t>Genanskaffelsesomkostninger i forbindelse med alle derivattransaktioner (dvs. fratrukket godkendt variationsmargien modtaget kontant)</t>
  </si>
  <si>
    <t>Tillægsbeløb for potentiel fremtidig eksponering i forbindelse med alle derivattransaktioner (markedsværdimetoden)</t>
  </si>
  <si>
    <t>EU-5a</t>
  </si>
  <si>
    <t>Eksponering bestemt efter den oprindelige eksponeringsmetode</t>
  </si>
  <si>
    <t>Gross-up for sikkerhedsstillelse i forbindelse med derivatkontrakter, hvis fratrukket i de balanceførte aktiver i henhold til gældende regnskabsregler</t>
  </si>
  <si>
    <t>Justeret notionel værdi af solgte kreditderivater</t>
  </si>
  <si>
    <t>Samlede derivateksponeringer (summen af række 4-10)</t>
  </si>
  <si>
    <t>SFT-eksponeringer</t>
  </si>
  <si>
    <t>Bruttoaktiver, der er indgået i SFT'er (uden netting), efter justering for regnskabsmæssige transaktioner vedrørende salg</t>
  </si>
  <si>
    <t>Eksponering mod modpartskreditrisiko for SFT-aktiver</t>
  </si>
  <si>
    <t>EU-14a</t>
  </si>
  <si>
    <t>Undtagelse for SFT'er. Eksponering med modpartskreditrisiko, jf. artikel 429b, stk. 4, og artikel 222 i forordning (EU) nr. 575/2013</t>
  </si>
  <si>
    <t>Eksponeringer i forbindelse med agenttransaktioner</t>
  </si>
  <si>
    <t>EU-15a</t>
  </si>
  <si>
    <t>EU-19a</t>
  </si>
  <si>
    <t>EU-19b</t>
  </si>
  <si>
    <t>Kapitaleksponering og samlet eksponeringsmål</t>
  </si>
  <si>
    <t>Kernekapital</t>
  </si>
  <si>
    <t>Gearingsgrad</t>
  </si>
  <si>
    <t>Valg af overgangsordninger og beløbsangivelse af omsætningsposter, der ikke længere indregnes</t>
  </si>
  <si>
    <t>EU-23</t>
  </si>
  <si>
    <t>Valg af overgangsordninger for definitionen af kapitalmålet</t>
  </si>
  <si>
    <t>EU-24</t>
  </si>
  <si>
    <t>Omsætningsposter, som i henhold til artikel 429, stk. 11, i forordning (EU) nr. 575/2013 ikke længere indregnes</t>
  </si>
  <si>
    <t>EU-1</t>
  </si>
  <si>
    <t>EU-2</t>
  </si>
  <si>
    <t>Eksponeringer i handelsbeholdningen</t>
  </si>
  <si>
    <t>EU-3</t>
  </si>
  <si>
    <t>Eksponeringer uden for handelsbeholdningen, nemlig:</t>
  </si>
  <si>
    <t>EU-4</t>
  </si>
  <si>
    <t>Særligt dækkede obligationer og særligt dækkede realkreditobligationer</t>
  </si>
  <si>
    <t>EU-5</t>
  </si>
  <si>
    <t>Eksponeringer, der behandles som eksponeringer mod stater</t>
  </si>
  <si>
    <t>EU-6</t>
  </si>
  <si>
    <t>Eksponeringer med regionale myndigheder, multilaterale udviklingsbanker, internationale organisationer og offentlige enheder, der ikke behandles som stater</t>
  </si>
  <si>
    <t>EU-7</t>
  </si>
  <si>
    <t>Institutter</t>
  </si>
  <si>
    <t>EU-8</t>
  </si>
  <si>
    <t>Eksponeringer, for hvilke der er stillet sikkerhed i form af pant i fast ejendom</t>
  </si>
  <si>
    <t>EU-9</t>
  </si>
  <si>
    <t>Detaileksponeringer</t>
  </si>
  <si>
    <t>EU-10</t>
  </si>
  <si>
    <t>Selskaber</t>
  </si>
  <si>
    <t>EU-11</t>
  </si>
  <si>
    <t>Eksponeringer ved misligholdelse</t>
  </si>
  <si>
    <t>EU-12</t>
  </si>
  <si>
    <t>Andre eksponeringer (f.eks. aktieeksponeringer, securitiseringer og andre aktiver, der ikke er gældsforpligtelser)</t>
  </si>
  <si>
    <t>Beskrivelse af proceduren for styring af risikoen for overdreven gearing</t>
  </si>
  <si>
    <t>Beskrivelse af de faktorer, der har haft en indflydelse på gearingsgraden i den periode, som den offentliggjorte gearingsgrad vedrører</t>
  </si>
  <si>
    <t xml:space="preserve">Supplerende kapital </t>
  </si>
  <si>
    <t>Kvalificeret på individuelt/(del-)konsolideret/individuelt og (del-)konsolideret grundlag</t>
  </si>
  <si>
    <t xml:space="preserve"> Individuelt og konsolideret</t>
  </si>
  <si>
    <t>(1.000 DKK)</t>
  </si>
  <si>
    <t>Algeriet</t>
  </si>
  <si>
    <t>NA</t>
  </si>
  <si>
    <t>Bangladesh</t>
  </si>
  <si>
    <t>Luxembourg</t>
  </si>
  <si>
    <t>Malawi</t>
  </si>
  <si>
    <t>Myanmar</t>
  </si>
  <si>
    <t>Moldova</t>
  </si>
  <si>
    <t>Mozambique</t>
  </si>
  <si>
    <t>Panama</t>
  </si>
  <si>
    <t>Hvis konvertibelt: angiv instrumenttype, der kan konverteres til</t>
  </si>
  <si>
    <t>Egentlig kernekapital: Lovpligtige justeringer</t>
  </si>
  <si>
    <t>Hybrid kernekapital: Lovpligtige justeringer</t>
  </si>
  <si>
    <t>Supplerende kapital: Lovpligtige justeringer</t>
  </si>
  <si>
    <t>Loft for indregning af kreditrisikojusteringer i den supplerende kapital opgjort efter standardmetoden</t>
  </si>
  <si>
    <t>347 mio. DKK</t>
  </si>
  <si>
    <t>DK0030423082</t>
  </si>
  <si>
    <t>Enhver dag efter første call-dato</t>
  </si>
  <si>
    <t>Ingen overgang</t>
  </si>
  <si>
    <t>Bahrain</t>
  </si>
  <si>
    <t>Irak</t>
  </si>
  <si>
    <t>Jomfruøerne, britiske</t>
  </si>
  <si>
    <t>Nigeria</t>
  </si>
  <si>
    <t>Pakistan</t>
  </si>
  <si>
    <t>St. Kitts &amp; Nevis</t>
  </si>
  <si>
    <t>Sudan</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</si>
  <si>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</si>
  <si>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Instituttets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</si>
  <si>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92, stk. 2, litra a)</t>
  </si>
  <si>
    <t>Artikel 92, stk. 2, litra b)</t>
  </si>
  <si>
    <t>Artikel 36, stk. 1, litra a)</t>
  </si>
  <si>
    <t>Artikel 486, stk. 2,</t>
  </si>
  <si>
    <t>Artikel 85 og 86</t>
  </si>
  <si>
    <t>Artikel 87 og 88</t>
  </si>
  <si>
    <t>Krav om institutspecifik buffer (krav vedrørende egentlig kernekapital, jf. artikel 92, stk. 1, litra a), plus krav vedrørende kapitalbevaringsbuffer og kontracyklisk buffer plus systemisk risikobuffer plus buffer for systemisk vigtige institutter udtrykt som procentdel af samlede risikoeksponeringsbeløbet</t>
  </si>
  <si>
    <t>Kapitalgrundlag</t>
  </si>
  <si>
    <t>Artikel 26, stk. 1, 
artikel 27, 28 og 29</t>
  </si>
  <si>
    <t>Artikel 36, stk. 1, litra k), nr. iii), og artikel 379, stk. 3</t>
  </si>
  <si>
    <t>Artikel 36, stk. 1, litra h), 
artikel 43, 45 og 46, 
artikel 49, stk. 2 og 3, og 
artikel 79</t>
  </si>
  <si>
    <t>Artikel 36, stk. 1, litra g), og 
artikel 44</t>
  </si>
  <si>
    <t>Artikel 36, stk. 1, litra i), 
artikel 42, 45 og 47, 
artikel 48, stk. 1, litra b), 
artikel 49,stk. 1, 2 og 3, og 
artikel 79</t>
  </si>
  <si>
    <t>Henvisning til 
Forordning (EU) nr. 575/2013</t>
  </si>
  <si>
    <t>Egentlig kernekapital før lovpligtige justeringer</t>
  </si>
  <si>
    <t>Artikel 36, stk. 1, litra b), og 
artikel 37</t>
  </si>
  <si>
    <t>Artikel 36, stk. 1, litra c), og 
artikel 38</t>
  </si>
  <si>
    <t>Artikel 36, stk. 1, litra d), og 
artikel 40, artikel 159</t>
  </si>
  <si>
    <t>Artikel 36, stk. 1, litra e), og 
artikel 41</t>
  </si>
  <si>
    <t>Artikel 36, stk. 1, litra f), og 
artikel 42</t>
  </si>
  <si>
    <t>Artikel 36, stk. 1, litra c), 
artikel 38, og 
artikel 48, stk. 1, litra a)</t>
  </si>
  <si>
    <t>Artikel 36, stk. 1, nr. i), og 
artikel 48, stk. 1, litra b)</t>
  </si>
  <si>
    <t>Artikel 52, stk. 1, litra b), 
artikel 56, litra a), og 
artikel 57</t>
  </si>
  <si>
    <t xml:space="preserve">Artikel 56, litra b), og 
artikel 58 </t>
  </si>
  <si>
    <t>Artikel 56, litra c), og 
artikel 59, 60 og 79</t>
  </si>
  <si>
    <t>Artikel 56, litra d), og 
artikel 59 og 79.</t>
  </si>
  <si>
    <t>Artikel 63, litra b), nr. i), 
artikel 66, litra a), og 
artikel 67</t>
  </si>
  <si>
    <t>Artikel 66, litra b), og 
artikel 68</t>
  </si>
  <si>
    <t>Artikel 66, litra c), og 
artikel 69, 70 og 79</t>
  </si>
  <si>
    <t>Artikel 66, litra d), og 
artikel 69 og 79</t>
  </si>
  <si>
    <t>Artikel 128-131 og 
artikel 133 i direktiv 2013/36/EU</t>
  </si>
  <si>
    <t>Artikel 36, stk. 1, litra h), 
artikel 45 og 46, 
artikel 56, litra c), 
artikel 59 og 60, 
artikel 66, litra c), og 
artikel 69 og 70</t>
  </si>
  <si>
    <t>Artikel 36, stk. 1, nr. i), og 
artikel 45 og 48</t>
  </si>
  <si>
    <t>Artikel 36, stk. 1, litra c), og 
artikel 38 og artikel 48</t>
  </si>
  <si>
    <t>Artikel 484, stk. 3, og 
artikel 486, stk. 2 og 5</t>
  </si>
  <si>
    <t>Artikel 484, stk. 4, og 
artikel 486, stk. 3 og 5</t>
  </si>
  <si>
    <t>Eksponerings-værdi for SA</t>
  </si>
  <si>
    <t>Eksponerings-værdi for IRB</t>
  </si>
  <si>
    <t>Summen af lange og korte positioner i handels-beholdningen</t>
  </si>
  <si>
    <t>Værdien af eksponeringer i handels-beholdningen for interne modeller</t>
  </si>
  <si>
    <t>Heraf generelle kredit-eksponeringer</t>
  </si>
  <si>
    <t>Heraf eksponeringer i handels-beholdningen</t>
  </si>
  <si>
    <t>Vægte for kapital-grundlagskrav</t>
  </si>
  <si>
    <t>Kontracyklisk kapitalbuffer-sats</t>
  </si>
  <si>
    <t>(1.000 DDK)</t>
  </si>
  <si>
    <t>Land</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</si>
  <si>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</si>
  <si>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Artikel 36, stk. 1, litra k) nr. ii), artikel 243, stk. 1, litra b), og 
artikel 244, stk. 1, litra b), og 
artikel 258</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</si>
  <si>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</si>
  <si>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</si>
  <si>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heraf: … Poster ikke fratrukket hybrid kernekapital (restbeløb i henhold til forordning (EU) nr. 575/2013) (poster specificeres linje for linje, f.eks. krydsejerskab af supplerende kapitalinstrumenter, direkte besiddelser af ikkebetydelige investeringer i andre enheder i den finansielle sektor osv.)</t>
  </si>
  <si>
    <t>Artikel 484, stk. 5, og 
artikel 486, stk. 4 og 5</t>
  </si>
  <si>
    <t>3,6339 % frem til 29-06-2023, 
herefter CIBOR6 + 3,25 %-point</t>
  </si>
  <si>
    <t>The overall governing law are the Danish Financial Business Act 
(the DFBA) and the statutory instrument/order on the calculation of own funds (the SIoOF) wherefrom the following articles are relevant:  
Art. 7(8) and 12(1), from the DFBA, 
and art, 4(1), nr. 1, cf. art. 6 and 7, from the SIoOF.</t>
  </si>
  <si>
    <t>§ 29 i bekendtgørelse nr. 915 af 
12. september 2012 om opgørelse af basiskapital samt artikel 62-71 i forordning (EU) nr. 575/2013.</t>
  </si>
  <si>
    <t>Afstemning mellem regnskabsmæssige aktiver og gearingsgradsrelevante eksponeringer</t>
  </si>
  <si>
    <t>Justering for omsætningsaktiver, der er opført på balancen i henhold til de gældende regnskabsregler, men i overensstemmelse med artikel 429, stk. 13, i forordning (EU) nr. 575/2013 ikke er medregnet i det samlede eksponeringsmål udtrykt ved gearingsgraden</t>
  </si>
  <si>
    <t>Justering for koncerninterne eksponeringer, der er udeladt af det samlede eksponeringsmål udtrykt ved gearingsgraden i henhold til artikel 429, stk. 7 i forordning (EU) nr. 575/2013</t>
  </si>
  <si>
    <t>Justering for eksponeringer, der er udeladt af det samlede eksponeringsmål udtrykt ved gearingsgraden i henhold til artikel 429, stk. 14, i forordning (EU) nr. 575/2013</t>
  </si>
  <si>
    <t>Værdien af aktiver fratrukket ved opgørelsen af kernekapital</t>
  </si>
  <si>
    <t>Samlede balanceførte eksponeringer (bortset fra derivater, SFT'er og omsætningsaktiver)</t>
  </si>
  <si>
    <t>Fradrag af aktiver i form af fordringer for variationsmargen udbetalt kontant i forbindelse med derivattransaktioner</t>
  </si>
  <si>
    <t>Ikke medregnet CCP-element af kundeclearede handelseksponeringer</t>
  </si>
  <si>
    <t>Justerede faktiske notionelle værdijusteringer og fradrag af tillæg for solgte kreditderivater</t>
  </si>
  <si>
    <t>Kontantgæld og kontantfordringer (nettede beløb) hidrørende fra bruttoaktiver, der er indgået i SFT'er</t>
  </si>
  <si>
    <t>Ikke medregnet CCP-element af kundeclearede SFT-eksponering</t>
  </si>
  <si>
    <t>Samlede SFT-eksponeringer</t>
  </si>
  <si>
    <t>Andre ikke-balanceførte eksponeringer</t>
  </si>
  <si>
    <t>Ikke-balanceførte eksponeringer til den notionelle bruttoværdi</t>
  </si>
  <si>
    <t>Justeringer for konvertering til kreditækvivalente beløb</t>
  </si>
  <si>
    <t>Samlede andre ikke-balanceførte eksponeringer</t>
  </si>
  <si>
    <t>Balanceførte og ikke-balanceførte eksponeringer, som i overensstemmelse med artikel 429, stk. 7 og 14, 
i forordning (EU) nr. 575/2013 ikke er medregnet</t>
  </si>
  <si>
    <t>Balanceførte og ikke-balanceførte koncerninterne eksponeringer (individuelt grundlag), som i overensstemmelse med artikel 429, stk. 7, i forordning (EU) nr. 575/2013 ikke er medregnet</t>
  </si>
  <si>
    <t>Balanceførte og ikkebalanceførte eksponeringer, som i overensstemmelse med artikel 429, st. 14, i forordning (EU) nr. 575/2013 ikke er medregnet</t>
  </si>
  <si>
    <t>Opdeling af balanceførte eksponeringer 
(ekskl. derivater, SFT'er og ikke medregnede eksponeringer)</t>
  </si>
  <si>
    <t>Oplysninger om gearingsgrad</t>
  </si>
  <si>
    <t>Oplysninger om kvalitative elementer</t>
  </si>
  <si>
    <t>Lån &amp; Spars gearingsgrad pr. 31. december 2019 er 6,3 % (ultimo 2018: 6,6 %). 
Ændringen skyldes primært en stigning i bankens eksponering mod stater, hvor risikovægten er 0 %. I 2019 har der været en høj indlånsvækst, hvilket har øget bankens overskudslikviditet og placeringer i indskudsbeviser.</t>
  </si>
  <si>
    <t>Supplerende oplysninger til Risikorapport</t>
  </si>
  <si>
    <t>Udstedte kapitalinstrumenter</t>
  </si>
  <si>
    <t>Kontracyklisk kapitalbuffer - størrelse</t>
  </si>
  <si>
    <t>Kontracyklisk kapitalbuffer - geografisk fordeling</t>
  </si>
  <si>
    <t>Kontracyklisk kapitalbuffer - Størrelsen</t>
  </si>
  <si>
    <t>Kontracyklisk kapitalbuffer - Geografisk fordeling af krediteksponeringer, der er relevante for beregningen</t>
  </si>
  <si>
    <t>Side</t>
  </si>
  <si>
    <t>Forside</t>
  </si>
  <si>
    <t>Indhold (sidetal er links)</t>
  </si>
  <si>
    <t>Bruttoværdi/nominelt beløb for eksponeringer omfattet af kreditlempelsesforanstaltninger</t>
  </si>
  <si>
    <t>Akkumuleret værdiforringelse, akkumulerede negative ændringer i dagsværdi på grund af kreditrisiko og hensættelser</t>
  </si>
  <si>
    <t>Modtaget sikkerhedsstillelse og modtagne finansielle garantier for eksponeringer med kreditlempelser</t>
  </si>
  <si>
    <t>Nødlidende med kreditlempelser</t>
  </si>
  <si>
    <t>Heraf misligholdte</t>
  </si>
  <si>
    <t>Heraf værdiforringede</t>
  </si>
  <si>
    <t>Lån og forskud</t>
  </si>
  <si>
    <t>Gældsbeviser</t>
  </si>
  <si>
    <t>Afgivne lånetilsagn</t>
  </si>
  <si>
    <t>Ikke-nødlidende eksponeringer med kreditlempelser</t>
  </si>
  <si>
    <t>Heraf sikkerhedsstillelse og finansielle garantier modtaget for nødlidende eksponeringer omfattet af kreditlempelses-foranstaltninger</t>
  </si>
  <si>
    <t>Heraf 
misligholdte</t>
  </si>
  <si>
    <t>Heraf 
ikke-nødlidende eksponeringer med kreditlempelser</t>
  </si>
  <si>
    <t>Heraf 
nødlidende eksponeringer med kreditlempelser</t>
  </si>
  <si>
    <t>Kreditlempelser</t>
  </si>
  <si>
    <t>Kreditlempelser - Kreditkvalitet af eksponeringer med kreditlempelser</t>
  </si>
  <si>
    <t>Eksponeringsklasse</t>
  </si>
  <si>
    <t>Sikkerheder opnået ved overtagelse</t>
  </si>
  <si>
    <t>Akkumulerede negative ændringer</t>
  </si>
  <si>
    <t>Materielle anlægsaktiver</t>
  </si>
  <si>
    <t>Andet end materielle anlægsaktiver</t>
  </si>
  <si>
    <t>Fast ejendom til beboelse</t>
  </si>
  <si>
    <t>Erhvervsejendom</t>
  </si>
  <si>
    <t>Løsøre (køretøjer, rederier osv.)</t>
  </si>
  <si>
    <t>Egenkapital og gældsinstrumenter</t>
  </si>
  <si>
    <t>Andet</t>
  </si>
  <si>
    <t>Nødlidende eksponeringer - Kreditkvalitet af ikke-nødlidende og nødlidende eksponeringer efter antal dage i restance</t>
  </si>
  <si>
    <t>Bruttoværdi/nominelt værdi</t>
  </si>
  <si>
    <t>Nødlidende eksponeringer</t>
  </si>
  <si>
    <t xml:space="preserve">   Centralbanker</t>
  </si>
  <si>
    <t xml:space="preserve">   Offentlig forvaltning og service</t>
  </si>
  <si>
    <t xml:space="preserve">   Kreditinstitutter</t>
  </si>
  <si>
    <t xml:space="preserve">   Andre finansielle selskaber</t>
  </si>
  <si>
    <t xml:space="preserve">   Husholdninger</t>
  </si>
  <si>
    <t xml:space="preserve">      Heraf SMV'er</t>
  </si>
  <si>
    <t>Ikke-balanceførte eksponeringer</t>
  </si>
  <si>
    <t xml:space="preserve">   Ikke-finansielle selskaber</t>
  </si>
  <si>
    <t>Ikke-nødlidende eksponeringer</t>
  </si>
  <si>
    <t>Eksponeringstype</t>
  </si>
  <si>
    <t>I restance 
&gt; 30 dage 
≤ 90 dage</t>
  </si>
  <si>
    <t>I restance 
&gt; 90 dage 
≤ 180 dage</t>
  </si>
  <si>
    <t>I restance 
&gt; 180 dage 
≤ 1 år</t>
  </si>
  <si>
    <t>I restance 
&gt; 1 år 
≤ 2 år</t>
  </si>
  <si>
    <t>I restance 
&gt; 2 år 
≤ 5 år</t>
  </si>
  <si>
    <t>I restance 
&gt; 5 år 
≤ 7 år</t>
  </si>
  <si>
    <t>I restance 
&gt; 7 år</t>
  </si>
  <si>
    <t>Ikke i restance eller 
i restance 
≤ 30 dage</t>
  </si>
  <si>
    <t>Forventes ikke at betale, 
der ikke er i restance, 
eller som er i restance i 
≤ 90 dage</t>
  </si>
  <si>
    <t>Akkumuleret delvis afskrivning</t>
  </si>
  <si>
    <t>Modtaget sikkerhedsstillelse og modtagne finansielle garantier</t>
  </si>
  <si>
    <t>På nødlidende eksponeringer</t>
  </si>
  <si>
    <t>Nødlidende eksponeringer - Ikke-nødlidende og nødlidende eksponeringer og tilknyttede bestemmelser</t>
  </si>
  <si>
    <t>På ikke-nødlidende eksponeringer</t>
  </si>
  <si>
    <t>Heraf 
stadie 1</t>
  </si>
  <si>
    <t>Heraf 
stadie 2</t>
  </si>
  <si>
    <t>Heraf 
stadie 3</t>
  </si>
  <si>
    <t>Ikke-nødlidende eksponeringer: akkumulerede værdiforringelser og hensættelser</t>
  </si>
  <si>
    <t>Nødlidende eksponeringer: akkumulerede værdiforringelse, akkumulerede negative ændringer i dagsværdi på grund af kreditrisiko og hensættelser</t>
  </si>
  <si>
    <t>Overtagne aktiver - Sikkerhed opnået ved at tage besiddelse og ved tvangsfuldbyrdelse</t>
  </si>
  <si>
    <t>Aktiver</t>
  </si>
  <si>
    <t>Værdi ved 
første indregning</t>
  </si>
  <si>
    <t>Overtagne aktiver</t>
  </si>
  <si>
    <t>Entydigt id (f.eks.. CUSIP-, ISIN- eller Bloomberg-id for private investeringer)</t>
  </si>
  <si>
    <t>Instrumenttype (typer angives for hver jurisdiktion) Beløb anerkendt i lovpligtig kapital (valuta i millioner pr. seneste rapporteringssdato)</t>
  </si>
  <si>
    <t>Kuponrente og tilknyttet indeks</t>
  </si>
  <si>
    <t>Samlede balanceførte eksponeringer (ekskl. derivater, SFT'er og ikke medregnede eksponeringer), nemlig:</t>
  </si>
  <si>
    <t>Lån &amp; Spar Bank har lavet flere tiltag for at undgå overdreven gearingsrisiko. 
Udover at have en grænseværdi og procedurer for beregning af gearingsgraden er der defineret retningslinjer for foranstaltninger, der vil blive taget, hvis gearingen falder til et niveau under grænseværdien.</t>
  </si>
  <si>
    <t>Akkumuleret værdiforringelse, akkumulerede negative ændringer i dagsværdi 
på grund af kreditrisiko og hensættelser</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</si>
</sst>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 #,##0.00_ ;_ * \-#,##0.00_ ;_ * &quot;-&quot;??_ ;_ @_ "/>
    <numFmt numFmtId="164" formatCode="#,##0;\(#,##0\)"/>
    <numFmt numFmtId="165" formatCode="0.00\ %"/>
    <numFmt numFmtId="166" formatCode="0.0\ %"/>
    <numFmt numFmtId="167" formatCode="_ * #,##0_ ;_ * \-#,##0_ ;_ * &quot;-&quot;??_ ;_ @_ "/>
    <numFmt numFmtId="168" formatCode="_-* #,##0.00_-;\-* #,##0.00_-;_-* &quot;-&quot;??_-;_-@_-"/>
    <numFmt numFmtId="169" formatCode="_-* #,##0.00_-;\-* #,##0.00_-;_-* \-??_-;_-@_-"/>
    <numFmt numFmtId="170" formatCode="#,##0.00000"/>
    <numFmt numFmtId="171" formatCode="0.000000"/>
    <numFmt numFmtId="172" formatCode="#,##0_ ;\-#,##0\ "/>
  </numFmts>
  <fonts count="7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MS Sans Serif"/>
      <family val="2"/>
    </font>
    <font>
      <sz val="10"/>
      <name val="Arial"/>
      <family val="2"/>
    </font>
    <font>
      <sz val="11"/>
      <color indexed="8"/>
      <name val="Calibri"/>
      <family val="2"/>
    </font>
    <font>
      <sz val="11"/>
      <color indexed="9"/>
      <name val="Calibri"/>
      <family val="2"/>
    </font>
    <font>
      <sz val="10"/>
      <color indexed="9"/>
      <name val="Arial"/>
      <family val="2"/>
    </font>
    <font>
      <sz val="8"/>
      <name val="Arial"/>
      <family val="2"/>
    </font>
    <font>
      <sz val="10"/>
      <color indexed="20"/>
      <name val="Arial"/>
      <family val="2"/>
    </font>
    <font>
      <sz val="11"/>
      <color indexed="62"/>
      <name val="Calibri"/>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i/>
      <sz val="10"/>
      <color indexed="23"/>
      <name val="Arial"/>
      <family val="2"/>
    </font>
    <font>
      <sz val="11"/>
      <color indexed="10"/>
      <name val="Calibri"/>
      <family val="2"/>
    </font>
    <font>
      <sz val="10"/>
      <color indexed="17"/>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sz val="11"/>
      <color indexed="20"/>
      <name val="Calibri"/>
      <family val="2"/>
    </font>
    <font>
      <sz val="10"/>
      <color indexed="62"/>
      <name val="Arial"/>
      <family val="2"/>
    </font>
    <font>
      <b/>
      <sz val="11"/>
      <color indexed="63"/>
      <name val="Calibri"/>
      <family val="2"/>
    </font>
    <font>
      <u/>
      <sz val="6.5"/>
      <color indexed="12"/>
      <name val="Arial"/>
      <family val="2"/>
    </font>
    <font>
      <sz val="10"/>
      <color indexed="52"/>
      <name val="Arial"/>
      <family val="2"/>
    </font>
    <font>
      <i/>
      <sz val="11"/>
      <color indexed="23"/>
      <name val="Calibri"/>
      <family val="2"/>
    </font>
    <font>
      <sz val="10"/>
      <color indexed="60"/>
      <name val="Arial"/>
      <family val="2"/>
    </font>
    <font>
      <b/>
      <sz val="10"/>
      <color indexed="63"/>
      <name val="Arial"/>
      <family val="2"/>
    </font>
    <font>
      <u/>
      <sz val="10"/>
      <name val="Arial"/>
      <family val="2"/>
    </font>
    <font>
      <i/>
      <sz val="10"/>
      <name val="Arial"/>
      <family val="2"/>
    </font>
    <font>
      <sz val="11"/>
      <color indexed="60"/>
      <name val="Calibri"/>
      <family val="2"/>
    </font>
    <font>
      <b/>
      <sz val="12"/>
      <name val="Arial"/>
      <family val="2"/>
    </font>
    <font>
      <b/>
      <sz val="10"/>
      <color indexed="8"/>
      <name val="Arial"/>
      <family val="2"/>
    </font>
    <font>
      <sz val="10"/>
      <color indexed="10"/>
      <name val="Arial"/>
      <family val="2"/>
    </font>
    <font>
      <b/>
      <sz val="11"/>
      <color indexed="8"/>
      <name val="Calibri"/>
      <family val="2"/>
    </font>
    <font>
      <sz val="10"/>
      <name val="Calibri"/>
      <family val="2"/>
    </font>
    <font>
      <b/>
      <sz val="10"/>
      <name val="Arial"/>
      <family val="2"/>
    </font>
    <font>
      <sz val="10"/>
      <color theme="1"/>
      <name val="Arial"/>
      <family val="2"/>
    </font>
    <font>
      <sz val="11"/>
      <color theme="1"/>
      <name val="Calibri"/>
      <family val="2"/>
      <charset val="238"/>
      <scheme val="minor"/>
    </font>
    <font>
      <sz val="10"/>
      <color theme="0"/>
      <name val="Calibri"/>
      <family val="2"/>
      <scheme val="minor"/>
    </font>
    <font>
      <sz val="10"/>
      <color indexed="8"/>
      <name val="Arial"/>
      <family val="2"/>
    </font>
    <font>
      <sz val="11"/>
      <color theme="1"/>
      <name val="Verdana"/>
      <family val="2"/>
    </font>
    <font>
      <sz val="8"/>
      <color theme="1"/>
      <name val="Verdana"/>
      <family val="2"/>
    </font>
    <font>
      <sz val="8"/>
      <name val="Verdana"/>
      <family val="2"/>
    </font>
    <font>
      <b/>
      <sz val="12"/>
      <color theme="0"/>
      <name val="Verdana"/>
      <family val="2"/>
    </font>
    <font>
      <b/>
      <sz val="8"/>
      <color theme="1"/>
      <name val="Verdana"/>
      <family val="2"/>
    </font>
    <font>
      <b/>
      <sz val="8"/>
      <name val="Verdana"/>
      <family val="2"/>
    </font>
    <font>
      <sz val="14"/>
      <color theme="1"/>
      <name val="Verdana"/>
      <family val="2"/>
    </font>
    <font>
      <sz val="8"/>
      <color theme="0"/>
      <name val="Verdana"/>
      <family val="2"/>
    </font>
    <font>
      <b/>
      <i/>
      <sz val="8"/>
      <color theme="1"/>
      <name val="Verdana"/>
      <family val="2"/>
    </font>
    <font>
      <b/>
      <sz val="10"/>
      <color theme="0"/>
      <name val="Verdana"/>
      <family val="2"/>
    </font>
    <font>
      <b/>
      <sz val="11"/>
      <color theme="0"/>
      <name val="Verdana"/>
      <family val="2"/>
    </font>
    <font>
      <u/>
      <sz val="11"/>
      <color theme="10"/>
      <name val="Calibri"/>
      <family val="2"/>
      <scheme val="minor"/>
    </font>
    <font>
      <i/>
      <sz val="8"/>
      <color theme="1"/>
      <name val="Verdana"/>
      <family val="2"/>
    </font>
  </fonts>
  <fills count="72">
    <fill>
      <patternFill patternType="none"/>
    </fill>
    <fill>
      <patternFill patternType="gray125"/>
    </fill>
    <fill>
      <patternFill patternType="solid">
        <fgColor theme="0" tint="-0.14999847407452621"/>
        <bgColor indexed="64"/>
      </patternFill>
    </fill>
    <fill>
      <patternFill patternType="solid">
        <fgColor rgb="FFEAEAEA"/>
        <bgColor indexed="64"/>
      </patternFill>
    </fill>
    <fill>
      <patternFill patternType="solid">
        <fgColor rgb="FFC6EFCE"/>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41"/>
        <bgColor indexed="64"/>
      </patternFill>
    </fill>
    <fill>
      <patternFill patternType="solid">
        <fgColor indexed="22"/>
        <bgColor indexed="22"/>
      </patternFill>
    </fill>
    <fill>
      <patternFill patternType="solid">
        <fgColor indexed="9"/>
        <bgColor indexed="9"/>
      </patternFill>
    </fill>
    <fill>
      <patternFill patternType="solid">
        <fgColor indexed="44"/>
        <bgColor indexed="9"/>
      </patternFill>
    </fill>
    <fill>
      <patternFill patternType="solid">
        <fgColor indexed="29"/>
        <bgColor indexed="9"/>
      </patternFill>
    </fill>
    <fill>
      <patternFill patternType="solid">
        <fgColor indexed="42"/>
        <bgColor indexed="9"/>
      </patternFill>
    </fill>
    <fill>
      <patternFill patternType="solid">
        <fgColor indexed="43"/>
        <bgColor indexed="9"/>
      </patternFill>
    </fill>
    <fill>
      <patternFill patternType="solid">
        <fgColor rgb="FF4478B6"/>
        <bgColor theme="0"/>
      </patternFill>
    </fill>
    <fill>
      <patternFill patternType="solid">
        <fgColor rgb="FF5CE43C"/>
        <bgColor theme="0"/>
      </patternFill>
    </fill>
    <fill>
      <patternFill patternType="solid">
        <fgColor rgb="FFFFFF00"/>
        <bgColor indexed="9"/>
      </patternFill>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9"/>
      </left>
      <right style="thin">
        <color indexed="9"/>
      </right>
      <top style="thin">
        <color indexed="9"/>
      </top>
      <bottom style="thin">
        <color indexed="9"/>
      </bottom>
      <diagonal/>
    </border>
    <border>
      <left/>
      <right/>
      <top style="thin">
        <color indexed="62"/>
      </top>
      <bottom style="double">
        <color indexed="62"/>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391">
    <xf numFmtId="0" fontId="0" fillId="0" borderId="0"/>
    <xf numFmtId="43" fontId="1" fillId="0" borderId="0" applyFont="0" applyFill="0" applyBorder="0" applyAlignment="0" applyProtection="0"/>
    <xf numFmtId="9" fontId="1" fillId="0" borderId="0" applyFont="0" applyFill="0" applyBorder="0" applyAlignment="0" applyProtection="0"/>
    <xf numFmtId="0" fontId="14" fillId="0" borderId="0"/>
    <xf numFmtId="43" fontId="14" fillId="0" borderId="0" applyFont="0" applyFill="0" applyBorder="0" applyAlignment="0" applyProtection="0"/>
    <xf numFmtId="9" fontId="14" fillId="0" borderId="0" applyFont="0" applyFill="0" applyBorder="0" applyAlignment="0" applyProtection="0"/>
    <xf numFmtId="0" fontId="15" fillId="0" borderId="0"/>
    <xf numFmtId="0" fontId="1" fillId="0" borderId="0"/>
    <xf numFmtId="0" fontId="15" fillId="0" borderId="0"/>
    <xf numFmtId="0" fontId="16" fillId="33" borderId="0" applyNumberFormat="0" applyBorder="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12" borderId="0" applyNumberFormat="0" applyBorder="0" applyAlignment="0" applyProtection="0"/>
    <xf numFmtId="0" fontId="18" fillId="43" borderId="0" applyNumberFormat="0" applyBorder="0" applyAlignment="0" applyProtection="0"/>
    <xf numFmtId="0" fontId="13" fillId="16" borderId="0" applyNumberFormat="0" applyBorder="0" applyAlignment="0" applyProtection="0"/>
    <xf numFmtId="0" fontId="18" fillId="40" borderId="0" applyNumberFormat="0" applyBorder="0" applyAlignment="0" applyProtection="0"/>
    <xf numFmtId="0" fontId="13" fillId="20" borderId="0" applyNumberFormat="0" applyBorder="0" applyAlignment="0" applyProtection="0"/>
    <xf numFmtId="0" fontId="18" fillId="41" borderId="0" applyNumberFormat="0" applyBorder="0" applyAlignment="0" applyProtection="0"/>
    <xf numFmtId="0" fontId="13" fillId="24" borderId="0" applyNumberFormat="0" applyBorder="0" applyAlignment="0" applyProtection="0"/>
    <xf numFmtId="0" fontId="18" fillId="44" borderId="0" applyNumberFormat="0" applyBorder="0" applyAlignment="0" applyProtection="0"/>
    <xf numFmtId="0" fontId="13" fillId="28" borderId="0" applyNumberFormat="0" applyBorder="0" applyAlignment="0" applyProtection="0"/>
    <xf numFmtId="0" fontId="18" fillId="45" borderId="0" applyNumberFormat="0" applyBorder="0" applyAlignment="0" applyProtection="0"/>
    <xf numFmtId="0" fontId="13" fillId="32" borderId="0" applyNumberFormat="0" applyBorder="0" applyAlignment="0" applyProtection="0"/>
    <xf numFmtId="0" fontId="18" fillId="46" borderId="0" applyNumberFormat="0" applyBorder="0" applyAlignment="0" applyProtection="0"/>
    <xf numFmtId="0" fontId="17" fillId="43"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6" borderId="0" applyNumberFormat="0" applyBorder="0" applyAlignment="0" applyProtection="0"/>
    <xf numFmtId="0" fontId="13" fillId="9" borderId="0" applyNumberFormat="0" applyBorder="0" applyAlignment="0" applyProtection="0"/>
    <xf numFmtId="0" fontId="18" fillId="47" borderId="0" applyNumberFormat="0" applyBorder="0" applyAlignment="0" applyProtection="0"/>
    <xf numFmtId="0" fontId="13" fillId="13" borderId="0" applyNumberFormat="0" applyBorder="0" applyAlignment="0" applyProtection="0"/>
    <xf numFmtId="0" fontId="18" fillId="48" borderId="0" applyNumberFormat="0" applyBorder="0" applyAlignment="0" applyProtection="0"/>
    <xf numFmtId="0" fontId="13" fillId="17" borderId="0" applyNumberFormat="0" applyBorder="0" applyAlignment="0" applyProtection="0"/>
    <xf numFmtId="0" fontId="18" fillId="49" borderId="0" applyNumberFormat="0" applyBorder="0" applyAlignment="0" applyProtection="0"/>
    <xf numFmtId="0" fontId="13" fillId="21" borderId="0" applyNumberFormat="0" applyBorder="0" applyAlignment="0" applyProtection="0"/>
    <xf numFmtId="0" fontId="18" fillId="44" borderId="0" applyNumberFormat="0" applyBorder="0" applyAlignment="0" applyProtection="0"/>
    <xf numFmtId="0" fontId="13" fillId="25" borderId="0" applyNumberFormat="0" applyBorder="0" applyAlignment="0" applyProtection="0"/>
    <xf numFmtId="0" fontId="18" fillId="45" borderId="0" applyNumberFormat="0" applyBorder="0" applyAlignment="0" applyProtection="0"/>
    <xf numFmtId="0" fontId="13" fillId="29" borderId="0" applyNumberFormat="0" applyBorder="0" applyAlignment="0" applyProtection="0"/>
    <xf numFmtId="0" fontId="18" fillId="50" borderId="0" applyNumberFormat="0" applyBorder="0" applyAlignment="0" applyProtection="0"/>
    <xf numFmtId="0" fontId="19" fillId="0" borderId="0" applyNumberFormat="0" applyBorder="0" applyProtection="0">
      <alignment horizontal="left" vertical="center" wrapText="1"/>
      <protection locked="0"/>
    </xf>
    <xf numFmtId="0" fontId="7" fillId="5" borderId="0" applyNumberFormat="0" applyBorder="0" applyAlignment="0" applyProtection="0"/>
    <xf numFmtId="0" fontId="20" fillId="34" borderId="0" applyNumberFormat="0" applyBorder="0" applyAlignment="0" applyProtection="0"/>
    <xf numFmtId="0" fontId="21" fillId="38" borderId="20" applyNumberFormat="0" applyAlignment="0" applyProtection="0"/>
    <xf numFmtId="0" fontId="22" fillId="35" borderId="0" applyNumberFormat="0" applyBorder="0" applyAlignment="0" applyProtection="0"/>
    <xf numFmtId="0" fontId="8" fillId="6" borderId="15" applyNumberFormat="0" applyAlignment="0" applyProtection="0"/>
    <xf numFmtId="0" fontId="23" fillId="52" borderId="20" applyNumberFormat="0" applyAlignment="0" applyProtection="0"/>
    <xf numFmtId="0" fontId="24" fillId="52" borderId="20" applyNumberFormat="0" applyAlignment="0" applyProtection="0"/>
    <xf numFmtId="0" fontId="25" fillId="53" borderId="21" applyNumberFormat="0" applyAlignment="0" applyProtection="0"/>
    <xf numFmtId="0" fontId="26" fillId="0" borderId="22" applyNumberFormat="0" applyFill="0" applyAlignment="0" applyProtection="0"/>
    <xf numFmtId="0" fontId="10" fillId="7" borderId="17" applyNumberFormat="0" applyAlignment="0" applyProtection="0"/>
    <xf numFmtId="0" fontId="27" fillId="53" borderId="21" applyNumberFormat="0" applyAlignment="0" applyProtection="0"/>
    <xf numFmtId="0" fontId="28" fillId="0" borderId="0" applyNumberFormat="0" applyFill="0" applyBorder="0" applyAlignment="0" applyProtection="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31" fillId="0" borderId="0" applyNumberFormat="0" applyFill="0" applyBorder="0" applyAlignment="0" applyProtection="0"/>
    <xf numFmtId="168" fontId="15" fillId="0" borderId="0" applyFont="0" applyFill="0" applyBorder="0" applyAlignment="0" applyProtection="0"/>
    <xf numFmtId="0" fontId="19" fillId="0" borderId="0" applyNumberFormat="0" applyFill="0" applyBorder="0" applyProtection="0">
      <alignment horizontal="right" vertical="center"/>
      <protection locked="0"/>
    </xf>
    <xf numFmtId="0" fontId="25" fillId="53" borderId="21" applyNumberFormat="0" applyAlignment="0" applyProtection="0"/>
    <xf numFmtId="0" fontId="31" fillId="0" borderId="0" applyNumberFormat="0" applyFill="0" applyBorder="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1" fillId="38" borderId="20" applyNumberFormat="0" applyAlignment="0" applyProtection="0"/>
    <xf numFmtId="0" fontId="12" fillId="0" borderId="0" applyNumberForma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6" fillId="4" borderId="0" applyNumberFormat="0" applyBorder="0" applyAlignment="0" applyProtection="0"/>
    <xf numFmtId="0" fontId="34" fillId="35" borderId="0" applyNumberFormat="0" applyBorder="0" applyAlignment="0" applyProtection="0"/>
    <xf numFmtId="0" fontId="15" fillId="54" borderId="1" applyNumberFormat="0" applyFont="0" applyBorder="0" applyProtection="0">
      <alignment horizontal="center" vertical="center"/>
    </xf>
    <xf numFmtId="0" fontId="3" fillId="0" borderId="12" applyNumberFormat="0" applyFill="0" applyAlignment="0" applyProtection="0"/>
    <xf numFmtId="0" fontId="35" fillId="0" borderId="23" applyNumberFormat="0" applyFill="0" applyAlignment="0" applyProtection="0"/>
    <xf numFmtId="0" fontId="4" fillId="0" borderId="13" applyNumberFormat="0" applyFill="0" applyAlignment="0" applyProtection="0"/>
    <xf numFmtId="0" fontId="36" fillId="0" borderId="24" applyNumberFormat="0" applyFill="0" applyAlignment="0" applyProtection="0"/>
    <xf numFmtId="0" fontId="5" fillId="0" borderId="14" applyNumberFormat="0" applyFill="0" applyAlignment="0" applyProtection="0"/>
    <xf numFmtId="0" fontId="37" fillId="0" borderId="25"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55" fillId="55" borderId="2" applyFont="0" applyBorder="0">
      <alignment horizontal="center" wrapText="1"/>
    </xf>
    <xf numFmtId="3" fontId="15" fillId="56" borderId="1" applyFont="0" applyProtection="0">
      <alignment horizontal="right" vertical="center"/>
    </xf>
    <xf numFmtId="0" fontId="15" fillId="56" borderId="2" applyNumberFormat="0" applyFont="0" applyBorder="0" applyProtection="0">
      <alignment horizontal="left" vertical="center"/>
    </xf>
    <xf numFmtId="0" fontId="38" fillId="0" borderId="0" applyNumberFormat="0" applyFill="0" applyBorder="0" applyAlignment="0" applyProtection="0">
      <alignment vertical="top"/>
      <protection locked="0"/>
    </xf>
    <xf numFmtId="0" fontId="26" fillId="0" borderId="22" applyNumberFormat="0" applyFill="0" applyAlignment="0" applyProtection="0"/>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8" fillId="0" borderId="0" applyNumberFormat="0" applyFill="0" applyBorder="0" applyAlignment="0" applyProtection="0">
      <alignment vertical="top"/>
      <protection locked="0"/>
    </xf>
    <xf numFmtId="0" fontId="39" fillId="34" borderId="0" applyNumberFormat="0" applyBorder="0" applyAlignment="0" applyProtection="0"/>
    <xf numFmtId="0" fontId="40" fillId="38" borderId="20" applyNumberFormat="0" applyAlignment="0" applyProtection="0"/>
    <xf numFmtId="3" fontId="15" fillId="57" borderId="1" applyFont="0">
      <alignment horizontal="right" vertical="center"/>
      <protection locked="0"/>
    </xf>
    <xf numFmtId="0" fontId="15" fillId="51" borderId="19" applyNumberFormat="0" applyFont="0" applyAlignment="0" applyProtection="0"/>
    <xf numFmtId="0" fontId="17" fillId="47" borderId="0" applyNumberFormat="0" applyBorder="0" applyAlignment="0" applyProtection="0"/>
    <xf numFmtId="0" fontId="17" fillId="48" borderId="0" applyNumberFormat="0" applyBorder="0" applyAlignment="0" applyProtection="0"/>
    <xf numFmtId="0" fontId="17" fillId="49"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50" borderId="0" applyNumberFormat="0" applyBorder="0" applyAlignment="0" applyProtection="0"/>
    <xf numFmtId="0" fontId="22" fillId="35" borderId="0" applyNumberFormat="0" applyBorder="0" applyAlignment="0" applyProtection="0"/>
    <xf numFmtId="0" fontId="41" fillId="52" borderId="26" applyNumberFormat="0" applyAlignment="0" applyProtection="0"/>
    <xf numFmtId="43" fontId="1" fillId="0" borderId="0" applyFont="0" applyFill="0" applyBorder="0" applyAlignment="0" applyProtection="0"/>
    <xf numFmtId="0" fontId="38" fillId="0" borderId="0" applyNumberFormat="0" applyFill="0" applyBorder="0" applyAlignment="0" applyProtection="0">
      <alignment vertical="top"/>
      <protection locked="0"/>
    </xf>
    <xf numFmtId="0" fontId="42" fillId="0" borderId="0" applyNumberFormat="0" applyFill="0" applyBorder="0" applyAlignment="0" applyProtection="0">
      <alignment vertical="top"/>
      <protection locked="0"/>
    </xf>
    <xf numFmtId="0" fontId="9" fillId="0" borderId="16" applyNumberFormat="0" applyFill="0" applyAlignment="0" applyProtection="0"/>
    <xf numFmtId="0" fontId="43" fillId="0" borderId="22" applyNumberFormat="0" applyFill="0" applyAlignment="0" applyProtection="0"/>
    <xf numFmtId="0" fontId="44" fillId="0" borderId="0" applyNumberFormat="0" applyFill="0" applyBorder="0" applyAlignment="0" applyProtection="0"/>
    <xf numFmtId="169" fontId="15" fillId="0" borderId="0" applyFill="0" applyBorder="0" applyAlignment="0" applyProtection="0"/>
    <xf numFmtId="169" fontId="15" fillId="0" borderId="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0" fontId="15" fillId="0" borderId="0"/>
    <xf numFmtId="0" fontId="45" fillId="58" borderId="0" applyNumberFormat="0" applyBorder="0" applyAlignment="0" applyProtection="0"/>
    <xf numFmtId="0" fontId="15"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15" fillId="0" borderId="0"/>
    <xf numFmtId="0" fontId="1" fillId="0" borderId="0"/>
    <xf numFmtId="0" fontId="15" fillId="0" borderId="0"/>
    <xf numFmtId="0" fontId="15" fillId="0" borderId="0"/>
    <xf numFmtId="0" fontId="16" fillId="0" borderId="0"/>
    <xf numFmtId="0" fontId="15" fillId="0" borderId="0"/>
    <xf numFmtId="0" fontId="16" fillId="0" borderId="0"/>
    <xf numFmtId="0" fontId="1" fillId="0" borderId="0"/>
    <xf numFmtId="0" fontId="16" fillId="0" borderId="0"/>
    <xf numFmtId="0" fontId="1" fillId="0" borderId="0"/>
    <xf numFmtId="0" fontId="15" fillId="0" borderId="0"/>
    <xf numFmtId="0" fontId="16" fillId="0" borderId="0"/>
    <xf numFmtId="0" fontId="56" fillId="0" borderId="0"/>
    <xf numFmtId="0" fontId="15" fillId="0" borderId="0"/>
    <xf numFmtId="0" fontId="15" fillId="0" borderId="0"/>
    <xf numFmtId="0" fontId="57" fillId="0" borderId="0"/>
    <xf numFmtId="0" fontId="1" fillId="0" borderId="0"/>
    <xf numFmtId="0" fontId="15" fillId="0" borderId="0"/>
    <xf numFmtId="0" fontId="15" fillId="51" borderId="19" applyNumberFormat="0" applyFont="0" applyAlignment="0" applyProtection="0"/>
    <xf numFmtId="0" fontId="1" fillId="8" borderId="18" applyNumberFormat="0" applyFont="0" applyAlignment="0" applyProtection="0"/>
    <xf numFmtId="0" fontId="16" fillId="8" borderId="18" applyNumberFormat="0" applyFont="0" applyAlignment="0" applyProtection="0"/>
    <xf numFmtId="0" fontId="16" fillId="8" borderId="18" applyNumberFormat="0" applyFont="0" applyAlignment="0" applyProtection="0"/>
    <xf numFmtId="0" fontId="46" fillId="52" borderId="26" applyNumberFormat="0" applyAlignment="0" applyProtection="0"/>
    <xf numFmtId="9" fontId="15"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0" fontId="15" fillId="59" borderId="1" applyNumberFormat="0" applyFont="0" applyAlignment="0"/>
    <xf numFmtId="9" fontId="16" fillId="0" borderId="0" applyFont="0" applyFill="0" applyBorder="0" applyAlignment="0" applyProtection="0"/>
    <xf numFmtId="0" fontId="39" fillId="34" borderId="0" applyNumberFormat="0" applyBorder="0" applyAlignment="0" applyProtection="0"/>
    <xf numFmtId="0" fontId="41" fillId="52" borderId="26" applyNumberFormat="0" applyAlignment="0" applyProtection="0"/>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7">
      <alignment horizontal="center"/>
    </xf>
    <xf numFmtId="49" fontId="15" fillId="62" borderId="27">
      <alignment horizontal="center"/>
    </xf>
    <xf numFmtId="49" fontId="48" fillId="0" borderId="0"/>
    <xf numFmtId="0" fontId="16" fillId="63" borderId="1"/>
    <xf numFmtId="0" fontId="1" fillId="63" borderId="1"/>
    <xf numFmtId="0" fontId="16" fillId="63" borderId="1"/>
    <xf numFmtId="49" fontId="58" fillId="66" borderId="27">
      <alignment horizontal="center" vertical="center" wrapText="1"/>
    </xf>
    <xf numFmtId="49" fontId="54" fillId="67" borderId="27">
      <alignment horizontal="center" vertical="center" wrapText="1"/>
    </xf>
    <xf numFmtId="49" fontId="54" fillId="68" borderId="27">
      <alignment horizontal="center" vertical="center" wrapText="1"/>
    </xf>
    <xf numFmtId="0" fontId="16" fillId="60" borderId="1"/>
    <xf numFmtId="0" fontId="1" fillId="60" borderId="1"/>
    <xf numFmtId="0" fontId="16" fillId="60" borderId="1"/>
    <xf numFmtId="40" fontId="16" fillId="60" borderId="1"/>
    <xf numFmtId="40" fontId="1" fillId="60" borderId="1"/>
    <xf numFmtId="40" fontId="16" fillId="60" borderId="1"/>
    <xf numFmtId="40" fontId="16" fillId="60" borderId="1"/>
    <xf numFmtId="40" fontId="1" fillId="60" borderId="1"/>
    <xf numFmtId="40" fontId="16" fillId="60" borderId="1"/>
    <xf numFmtId="40" fontId="16" fillId="61" borderId="1"/>
    <xf numFmtId="40" fontId="1" fillId="61" borderId="1"/>
    <xf numFmtId="40" fontId="16" fillId="61" borderId="1"/>
    <xf numFmtId="49" fontId="47" fillId="62" borderId="27">
      <alignment vertical="center"/>
    </xf>
    <xf numFmtId="49" fontId="15" fillId="62" borderId="27">
      <alignment vertical="center"/>
    </xf>
    <xf numFmtId="49" fontId="15" fillId="0" borderId="0">
      <alignment horizontal="right"/>
    </xf>
    <xf numFmtId="40" fontId="16" fillId="64" borderId="1"/>
    <xf numFmtId="40" fontId="1" fillId="64" borderId="1"/>
    <xf numFmtId="40" fontId="16" fillId="64" borderId="1"/>
    <xf numFmtId="40" fontId="16" fillId="65" borderId="1"/>
    <xf numFmtId="40" fontId="1" fillId="65" borderId="1"/>
    <xf numFmtId="40" fontId="16" fillId="65" borderId="1"/>
    <xf numFmtId="0" fontId="49" fillId="58" borderId="0" applyNumberFormat="0" applyBorder="0" applyAlignment="0" applyProtection="0"/>
    <xf numFmtId="3" fontId="15" fillId="55" borderId="1" applyFont="0">
      <alignment horizontal="right" vertical="center"/>
    </xf>
    <xf numFmtId="0" fontId="15" fillId="0" borderId="0"/>
    <xf numFmtId="0" fontId="16" fillId="0" borderId="0"/>
    <xf numFmtId="0" fontId="15" fillId="0" borderId="0"/>
    <xf numFmtId="0" fontId="57" fillId="0" borderId="0"/>
    <xf numFmtId="0" fontId="16" fillId="0" borderId="0"/>
    <xf numFmtId="0" fontId="24" fillId="52" borderId="20" applyNumberFormat="0" applyAlignment="0" applyProtection="0"/>
    <xf numFmtId="0" fontId="19" fillId="0" borderId="0" applyNumberFormat="0" applyFont="0" applyFill="0" applyBorder="0" applyAlignment="0" applyProtection="0">
      <alignment horizontal="left" vertical="top" wrapText="1"/>
      <protection locked="0"/>
    </xf>
    <xf numFmtId="0" fontId="33" fillId="0" borderId="0" applyNumberFormat="0" applyFill="0" applyBorder="0" applyAlignment="0" applyProtection="0"/>
    <xf numFmtId="0" fontId="44" fillId="0" borderId="0" applyNumberFormat="0" applyFill="0" applyBorder="0" applyAlignment="0" applyProtection="0"/>
    <xf numFmtId="0" fontId="2" fillId="0" borderId="0" applyNumberFormat="0" applyFill="0" applyBorder="0" applyAlignment="0" applyProtection="0"/>
    <xf numFmtId="0" fontId="28" fillId="0" borderId="0" applyNumberFormat="0" applyFill="0" applyBorder="0" applyAlignment="0" applyProtection="0"/>
    <xf numFmtId="0" fontId="50" fillId="0" borderId="23" applyAlignment="0">
      <alignment horizontal="left" vertical="top" wrapText="1"/>
      <protection locked="0"/>
    </xf>
    <xf numFmtId="0" fontId="28" fillId="0" borderId="0" applyNumberFormat="0" applyFill="0" applyBorder="0" applyAlignment="0" applyProtection="0"/>
    <xf numFmtId="0" fontId="29" fillId="0" borderId="23" applyNumberFormat="0" applyFill="0" applyAlignment="0" applyProtection="0"/>
    <xf numFmtId="0" fontId="30" fillId="0" borderId="24" applyNumberFormat="0" applyFill="0" applyAlignment="0" applyProtection="0"/>
    <xf numFmtId="0" fontId="31" fillId="0" borderId="25" applyNumberFormat="0" applyFill="0" applyAlignment="0" applyProtection="0"/>
    <xf numFmtId="0" fontId="28" fillId="0" borderId="0" applyNumberFormat="0" applyFill="0" applyBorder="0" applyAlignment="0" applyProtection="0"/>
    <xf numFmtId="0" fontId="51" fillId="0" borderId="28" applyNumberFormat="0" applyFill="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53" fillId="0" borderId="28" applyNumberFormat="0" applyFill="0" applyAlignment="0" applyProtection="0"/>
    <xf numFmtId="0" fontId="16" fillId="33"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8"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xf numFmtId="0" fontId="16" fillId="36"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42" borderId="0" applyNumberFormat="0" applyBorder="0" applyAlignment="0" applyProtection="0"/>
    <xf numFmtId="0" fontId="16" fillId="39" borderId="0" applyNumberFormat="0" applyBorder="0" applyAlignment="0" applyProtection="0"/>
    <xf numFmtId="0" fontId="16" fillId="40" borderId="0" applyNumberFormat="0" applyBorder="0" applyAlignment="0" applyProtection="0"/>
    <xf numFmtId="0" fontId="16" fillId="41" borderId="0" applyNumberFormat="0" applyBorder="0" applyAlignment="0" applyProtection="0"/>
    <xf numFmtId="0" fontId="16" fillId="36" borderId="0" applyNumberFormat="0" applyBorder="0" applyAlignment="0" applyProtection="0"/>
    <xf numFmtId="0" fontId="16" fillId="39" borderId="0" applyNumberFormat="0" applyBorder="0" applyAlignment="0" applyProtection="0"/>
    <xf numFmtId="0" fontId="16" fillId="42" borderId="0" applyNumberFormat="0" applyBorder="0" applyAlignment="0" applyProtection="0"/>
    <xf numFmtId="0" fontId="16" fillId="0" borderId="0"/>
    <xf numFmtId="0" fontId="16" fillId="0" borderId="0"/>
    <xf numFmtId="0" fontId="16" fillId="8" borderId="18" applyNumberFormat="0" applyFont="0" applyAlignment="0" applyProtection="0"/>
    <xf numFmtId="0" fontId="16" fillId="8" borderId="18" applyNumberFormat="0" applyFon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40" fontId="16" fillId="60" borderId="1"/>
    <xf numFmtId="40" fontId="16" fillId="61" borderId="1"/>
    <xf numFmtId="0" fontId="16" fillId="63" borderId="1"/>
    <xf numFmtId="0" fontId="16" fillId="60" borderId="1"/>
    <xf numFmtId="40" fontId="16" fillId="60" borderId="1"/>
    <xf numFmtId="40" fontId="16" fillId="60" borderId="1"/>
    <xf numFmtId="40" fontId="16" fillId="61" borderId="1"/>
    <xf numFmtId="40" fontId="16" fillId="64" borderId="1"/>
    <xf numFmtId="40" fontId="16" fillId="65" borderId="1"/>
    <xf numFmtId="0" fontId="16" fillId="0" borderId="0"/>
    <xf numFmtId="0" fontId="1" fillId="0" borderId="0"/>
    <xf numFmtId="0" fontId="59" fillId="33" borderId="0" applyNumberFormat="0" applyBorder="0" applyAlignment="0" applyProtection="0"/>
    <xf numFmtId="0" fontId="59" fillId="34" borderId="0" applyNumberFormat="0" applyBorder="0" applyAlignment="0" applyProtection="0"/>
    <xf numFmtId="0" fontId="59" fillId="35" borderId="0" applyNumberFormat="0" applyBorder="0" applyAlignment="0" applyProtection="0"/>
    <xf numFmtId="0" fontId="59" fillId="36" borderId="0" applyNumberFormat="0" applyBorder="0" applyAlignment="0" applyProtection="0"/>
    <xf numFmtId="0" fontId="59" fillId="37" borderId="0" applyNumberFormat="0" applyBorder="0" applyAlignment="0" applyProtection="0"/>
    <xf numFmtId="0" fontId="59" fillId="38" borderId="0" applyNumberFormat="0" applyBorder="0" applyAlignment="0" applyProtection="0"/>
    <xf numFmtId="0" fontId="59" fillId="39" borderId="0" applyNumberFormat="0" applyBorder="0" applyAlignment="0" applyProtection="0"/>
    <xf numFmtId="0" fontId="59" fillId="40" borderId="0" applyNumberFormat="0" applyBorder="0" applyAlignment="0" applyProtection="0"/>
    <xf numFmtId="0" fontId="59" fillId="41" borderId="0" applyNumberFormat="0" applyBorder="0" applyAlignment="0" applyProtection="0"/>
    <xf numFmtId="0" fontId="59" fillId="36" borderId="0" applyNumberFormat="0" applyBorder="0" applyAlignment="0" applyProtection="0"/>
    <xf numFmtId="0" fontId="59" fillId="39" borderId="0" applyNumberFormat="0" applyBorder="0" applyAlignment="0" applyProtection="0"/>
    <xf numFmtId="0" fontId="59" fillId="42" borderId="0" applyNumberFormat="0" applyBorder="0" applyAlignment="0" applyProtection="0"/>
    <xf numFmtId="0" fontId="42" fillId="0" borderId="0" applyNumberFormat="0" applyFill="0" applyBorder="0" applyAlignment="0" applyProtection="0">
      <alignment vertical="top"/>
      <protection locked="0"/>
    </xf>
    <xf numFmtId="0" fontId="1" fillId="0" borderId="0"/>
    <xf numFmtId="0" fontId="15" fillId="0" borderId="0"/>
    <xf numFmtId="0" fontId="1" fillId="0" borderId="0"/>
    <xf numFmtId="0" fontId="15" fillId="51" borderId="19" applyNumberFormat="0" applyFont="0" applyAlignment="0" applyProtection="0"/>
    <xf numFmtId="43" fontId="1" fillId="0" borderId="0" applyFont="0" applyFill="0" applyBorder="0" applyAlignment="0" applyProtection="0"/>
    <xf numFmtId="0" fontId="14"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8" fillId="6" borderId="15" applyNumberFormat="0" applyAlignment="0" applyProtection="0"/>
    <xf numFmtId="0" fontId="12" fillId="0" borderId="0" applyNumberFormat="0" applyFill="0" applyBorder="0" applyAlignment="0" applyProtection="0"/>
    <xf numFmtId="0" fontId="1" fillId="0" borderId="0"/>
    <xf numFmtId="0" fontId="1" fillId="8" borderId="18" applyNumberFormat="0" applyFont="0" applyAlignment="0" applyProtection="0"/>
    <xf numFmtId="40" fontId="1" fillId="60" borderId="1"/>
    <xf numFmtId="40" fontId="1" fillId="61" borderId="1"/>
    <xf numFmtId="0" fontId="1" fillId="63" borderId="1"/>
    <xf numFmtId="0" fontId="1" fillId="60" borderId="1"/>
    <xf numFmtId="40" fontId="1" fillId="60" borderId="1"/>
    <xf numFmtId="40" fontId="1" fillId="60" borderId="1"/>
    <xf numFmtId="40" fontId="1" fillId="61" borderId="1"/>
    <xf numFmtId="40" fontId="1" fillId="64" borderId="1"/>
    <xf numFmtId="40" fontId="1" fillId="65" borderId="1"/>
    <xf numFmtId="0" fontId="11" fillId="0" borderId="0" applyNumberFormat="0" applyFill="0" applyBorder="0" applyAlignment="0" applyProtection="0"/>
    <xf numFmtId="0" fontId="15" fillId="0" borderId="0">
      <alignment vertical="center"/>
    </xf>
    <xf numFmtId="9" fontId="1" fillId="0" borderId="0" applyFont="0" applyFill="0" applyBorder="0" applyAlignment="0" applyProtection="0"/>
    <xf numFmtId="0" fontId="71" fillId="0" borderId="0" applyNumberFormat="0" applyFill="0" applyBorder="0" applyAlignment="0" applyProtection="0"/>
  </cellStyleXfs>
  <cellXfs count="183">
    <xf numFmtId="0" fontId="0" fillId="0" borderId="0" xfId="0"/>
    <xf numFmtId="0" fontId="0" fillId="0" borderId="1" xfId="0" applyBorder="1"/>
    <xf numFmtId="0" fontId="0" fillId="0" borderId="3" xfId="0" applyBorder="1"/>
    <xf numFmtId="0" fontId="0" fillId="2" borderId="1" xfId="0" applyFill="1" applyBorder="1" applyAlignment="1">
      <alignment horizontal="center" vertical="center" textRotation="90" wrapText="1"/>
    </xf>
    <xf numFmtId="0" fontId="0" fillId="3" borderId="1" xfId="0" applyFill="1" applyBorder="1" applyAlignment="1">
      <alignment horizontal="center" vertical="center" textRotation="90" wrapText="1"/>
    </xf>
    <xf numFmtId="0" fontId="0" fillId="0" borderId="1" xfId="0" quotePrefix="1" applyBorder="1"/>
    <xf numFmtId="0" fontId="0" fillId="0" borderId="2" xfId="0" quotePrefix="1" applyBorder="1"/>
    <xf numFmtId="0" fontId="0" fillId="0" borderId="3" xfId="0" quotePrefix="1" applyBorder="1" applyAlignment="1">
      <alignment horizontal="center"/>
    </xf>
    <xf numFmtId="0" fontId="0" fillId="0" borderId="0" xfId="0" applyBorder="1"/>
    <xf numFmtId="170" fontId="0" fillId="0" borderId="1" xfId="0" applyNumberFormat="1" applyBorder="1"/>
    <xf numFmtId="170" fontId="0" fillId="0" borderId="1" xfId="0" applyNumberFormat="1" applyBorder="1" applyAlignment="1">
      <alignment horizontal="right"/>
    </xf>
    <xf numFmtId="171" fontId="0" fillId="0" borderId="2" xfId="0" applyNumberFormat="1" applyBorder="1"/>
    <xf numFmtId="165" fontId="0" fillId="0" borderId="2" xfId="5" applyNumberFormat="1" applyFont="1" applyBorder="1"/>
    <xf numFmtId="0" fontId="0" fillId="0" borderId="0" xfId="0" applyFill="1"/>
    <xf numFmtId="0" fontId="0" fillId="0" borderId="1" xfId="0" applyBorder="1" applyAlignment="1">
      <alignment horizontal="left"/>
    </xf>
    <xf numFmtId="0" fontId="0" fillId="0" borderId="2" xfId="0" applyBorder="1"/>
    <xf numFmtId="10" fontId="0" fillId="0" borderId="2" xfId="0" applyNumberFormat="1" applyBorder="1"/>
    <xf numFmtId="0" fontId="61" fillId="0" borderId="1" xfId="0" applyFont="1" applyBorder="1" applyAlignment="1">
      <alignment horizontal="center" vertical="center"/>
    </xf>
    <xf numFmtId="0" fontId="61" fillId="0" borderId="1" xfId="0" applyFont="1" applyBorder="1" applyAlignment="1">
      <alignment horizontal="left" vertical="center" wrapText="1"/>
    </xf>
    <xf numFmtId="3" fontId="62" fillId="0" borderId="1" xfId="0" applyNumberFormat="1" applyFont="1" applyBorder="1" applyAlignment="1">
      <alignment horizontal="right" vertical="center"/>
    </xf>
    <xf numFmtId="0" fontId="61" fillId="0" borderId="1" xfId="0" applyFont="1" applyBorder="1" applyAlignment="1">
      <alignment horizontal="right" vertical="center" wrapText="1"/>
    </xf>
    <xf numFmtId="0" fontId="61" fillId="0" borderId="1" xfId="0" applyFont="1" applyBorder="1" applyAlignment="1">
      <alignment horizontal="right" vertical="center"/>
    </xf>
    <xf numFmtId="0" fontId="62" fillId="0" borderId="1" xfId="0" applyFont="1" applyBorder="1" applyAlignment="1">
      <alignment horizontal="right" vertical="center" wrapText="1"/>
    </xf>
    <xf numFmtId="3" fontId="61" fillId="0" borderId="1" xfId="0" applyNumberFormat="1" applyFont="1" applyBorder="1" applyAlignment="1">
      <alignment horizontal="right" vertical="center"/>
    </xf>
    <xf numFmtId="0" fontId="64" fillId="70" borderId="1" xfId="0" applyFont="1" applyFill="1" applyBorder="1" applyAlignment="1">
      <alignment horizontal="right" vertical="center" wrapText="1"/>
    </xf>
    <xf numFmtId="0" fontId="64" fillId="70" borderId="1" xfId="0" applyFont="1" applyFill="1" applyBorder="1" applyAlignment="1">
      <alignment horizontal="center" vertical="center"/>
    </xf>
    <xf numFmtId="0" fontId="64" fillId="0" borderId="1" xfId="0" applyFont="1" applyBorder="1" applyAlignment="1">
      <alignment horizontal="center" vertical="center"/>
    </xf>
    <xf numFmtId="0" fontId="64" fillId="0" borderId="1" xfId="0" applyFont="1" applyBorder="1" applyAlignment="1">
      <alignment horizontal="left" vertical="center" wrapText="1"/>
    </xf>
    <xf numFmtId="3" fontId="65" fillId="0" borderId="1" xfId="0" applyNumberFormat="1" applyFont="1" applyBorder="1" applyAlignment="1">
      <alignment horizontal="right" vertical="center"/>
    </xf>
    <xf numFmtId="0" fontId="64" fillId="0" borderId="1" xfId="0" applyFont="1" applyFill="1" applyBorder="1" applyAlignment="1">
      <alignment horizontal="center" vertical="center"/>
    </xf>
    <xf numFmtId="0" fontId="64" fillId="0" borderId="1" xfId="0" applyFont="1" applyFill="1" applyBorder="1"/>
    <xf numFmtId="3" fontId="65" fillId="0" borderId="1" xfId="0" applyNumberFormat="1" applyFont="1" applyFill="1" applyBorder="1" applyAlignment="1">
      <alignment horizontal="right" vertical="center"/>
    </xf>
    <xf numFmtId="0" fontId="64" fillId="0" borderId="1" xfId="0" applyFont="1" applyFill="1" applyBorder="1" applyAlignment="1">
      <alignment wrapText="1"/>
    </xf>
    <xf numFmtId="166" fontId="65" fillId="0" borderId="1" xfId="0" applyNumberFormat="1" applyFont="1" applyFill="1" applyBorder="1" applyAlignment="1">
      <alignment horizontal="right" vertical="center"/>
    </xf>
    <xf numFmtId="164" fontId="64" fillId="0" borderId="1" xfId="0" applyNumberFormat="1" applyFont="1" applyFill="1" applyBorder="1" applyAlignment="1">
      <alignment horizontal="right" vertical="center"/>
    </xf>
    <xf numFmtId="0" fontId="64" fillId="70" borderId="5" xfId="0" applyFont="1" applyFill="1" applyBorder="1" applyAlignment="1">
      <alignment vertical="center" wrapText="1"/>
    </xf>
    <xf numFmtId="0" fontId="64" fillId="70" borderId="8" xfId="0" applyFont="1" applyFill="1" applyBorder="1" applyAlignment="1">
      <alignment horizontal="right" vertical="center" wrapText="1"/>
    </xf>
    <xf numFmtId="0" fontId="62" fillId="0" borderId="1" xfId="0" applyFont="1" applyBorder="1" applyAlignment="1">
      <alignment horizontal="center" vertical="center" wrapText="1"/>
    </xf>
    <xf numFmtId="0" fontId="61" fillId="0" borderId="1" xfId="0" applyFont="1" applyBorder="1" applyAlignment="1">
      <alignment horizontal="center" vertical="center" wrapText="1"/>
    </xf>
    <xf numFmtId="0" fontId="64" fillId="70" borderId="1" xfId="0" applyFont="1" applyFill="1" applyBorder="1" applyAlignment="1">
      <alignment vertical="center"/>
    </xf>
    <xf numFmtId="0" fontId="61" fillId="0" borderId="1" xfId="0" applyFont="1" applyBorder="1" applyAlignment="1">
      <alignment vertical="center" wrapText="1"/>
    </xf>
    <xf numFmtId="14" fontId="61" fillId="0" borderId="1" xfId="0" applyNumberFormat="1" applyFont="1" applyBorder="1" applyAlignment="1">
      <alignment horizontal="center" vertical="center" wrapText="1"/>
    </xf>
    <xf numFmtId="0" fontId="65" fillId="70" borderId="1" xfId="0" applyFont="1" applyFill="1" applyBorder="1" applyAlignment="1">
      <alignment vertical="center"/>
    </xf>
    <xf numFmtId="0" fontId="65" fillId="70" borderId="1" xfId="0" applyFont="1" applyFill="1" applyBorder="1" applyAlignment="1">
      <alignment horizontal="right" vertical="center"/>
    </xf>
    <xf numFmtId="0" fontId="60" fillId="71" borderId="0" xfId="0" applyFont="1" applyFill="1"/>
    <xf numFmtId="43" fontId="60" fillId="71" borderId="0" xfId="1" applyFont="1" applyFill="1"/>
    <xf numFmtId="0" fontId="60" fillId="71" borderId="0" xfId="0" applyFont="1" applyFill="1" applyAlignment="1">
      <alignment horizontal="right"/>
    </xf>
    <xf numFmtId="0" fontId="66" fillId="71" borderId="0" xfId="0" applyFont="1" applyFill="1"/>
    <xf numFmtId="0" fontId="61" fillId="71" borderId="0" xfId="0" applyFont="1" applyFill="1"/>
    <xf numFmtId="0" fontId="61" fillId="71" borderId="0" xfId="0" applyFont="1" applyFill="1" applyAlignment="1">
      <alignment vertical="center"/>
    </xf>
    <xf numFmtId="0" fontId="68" fillId="0" borderId="1" xfId="0" applyFont="1" applyBorder="1" applyAlignment="1">
      <alignment vertical="center" wrapText="1"/>
    </xf>
    <xf numFmtId="0" fontId="61" fillId="0" borderId="1" xfId="0" applyFont="1" applyBorder="1" applyAlignment="1">
      <alignment horizontal="left" vertical="center"/>
    </xf>
    <xf numFmtId="3" fontId="61" fillId="0" borderId="1" xfId="0" applyNumberFormat="1" applyFont="1" applyBorder="1" applyAlignment="1">
      <alignment vertical="center"/>
    </xf>
    <xf numFmtId="2" fontId="61" fillId="0" borderId="2" xfId="0" applyNumberFormat="1" applyFont="1" applyBorder="1" applyAlignment="1">
      <alignment vertical="center"/>
    </xf>
    <xf numFmtId="165" fontId="61" fillId="0" borderId="1" xfId="2" applyNumberFormat="1" applyFont="1" applyBorder="1" applyAlignment="1">
      <alignment vertical="center"/>
    </xf>
    <xf numFmtId="0" fontId="64" fillId="0" borderId="1" xfId="0" applyFont="1" applyBorder="1" applyAlignment="1">
      <alignment horizontal="left" vertical="center"/>
    </xf>
    <xf numFmtId="3" fontId="64" fillId="0" borderId="1" xfId="0" applyNumberFormat="1" applyFont="1" applyBorder="1" applyAlignment="1">
      <alignment vertical="center"/>
    </xf>
    <xf numFmtId="3" fontId="64" fillId="0" borderId="1" xfId="0" applyNumberFormat="1" applyFont="1" applyBorder="1" applyAlignment="1">
      <alignment horizontal="right" vertical="center"/>
    </xf>
    <xf numFmtId="2" fontId="64" fillId="0" borderId="2" xfId="0" applyNumberFormat="1" applyFont="1" applyBorder="1" applyAlignment="1">
      <alignment vertical="center"/>
    </xf>
    <xf numFmtId="165" fontId="64" fillId="0" borderId="1" xfId="2" applyNumberFormat="1" applyFont="1" applyBorder="1" applyAlignment="1">
      <alignment vertical="center"/>
    </xf>
    <xf numFmtId="0" fontId="62" fillId="0" borderId="1" xfId="0" applyFont="1" applyBorder="1" applyAlignment="1">
      <alignment vertical="center"/>
    </xf>
    <xf numFmtId="167" fontId="62" fillId="0" borderId="1" xfId="1" applyNumberFormat="1" applyFont="1" applyBorder="1" applyAlignment="1">
      <alignment vertical="center"/>
    </xf>
    <xf numFmtId="165" fontId="62" fillId="0" borderId="1" xfId="2" applyNumberFormat="1" applyFont="1" applyBorder="1" applyAlignment="1">
      <alignment vertical="center"/>
    </xf>
    <xf numFmtId="167" fontId="62" fillId="0" borderId="1" xfId="0" applyNumberFormat="1" applyFont="1" applyBorder="1" applyAlignment="1">
      <alignment vertical="center"/>
    </xf>
    <xf numFmtId="166" fontId="64" fillId="0" borderId="1" xfId="2" applyNumberFormat="1" applyFont="1" applyFill="1" applyBorder="1" applyAlignment="1">
      <alignment horizontal="right" vertical="center"/>
    </xf>
    <xf numFmtId="3" fontId="61" fillId="0" borderId="1" xfId="0" applyNumberFormat="1" applyFont="1" applyFill="1" applyBorder="1" applyAlignment="1">
      <alignment horizontal="right" vertical="center"/>
    </xf>
    <xf numFmtId="3" fontId="64" fillId="0" borderId="1" xfId="0" applyNumberFormat="1" applyFont="1" applyFill="1" applyBorder="1" applyAlignment="1">
      <alignment horizontal="right" vertical="center"/>
    </xf>
    <xf numFmtId="3" fontId="61" fillId="71" borderId="0" xfId="0" applyNumberFormat="1" applyFont="1" applyFill="1" applyAlignment="1">
      <alignment horizontal="right" vertical="center"/>
    </xf>
    <xf numFmtId="0" fontId="61" fillId="71" borderId="31" xfId="0" applyFont="1" applyFill="1" applyBorder="1" applyAlignment="1">
      <alignment vertical="center"/>
    </xf>
    <xf numFmtId="0" fontId="61" fillId="71" borderId="0" xfId="0" applyFont="1" applyFill="1" applyBorder="1" applyAlignment="1">
      <alignment vertical="center"/>
    </xf>
    <xf numFmtId="3" fontId="61" fillId="71" borderId="32" xfId="0" applyNumberFormat="1" applyFont="1" applyFill="1" applyBorder="1" applyAlignment="1">
      <alignment horizontal="right" vertical="center"/>
    </xf>
    <xf numFmtId="3" fontId="64" fillId="70" borderId="1" xfId="0" applyNumberFormat="1" applyFont="1" applyFill="1" applyBorder="1" applyAlignment="1">
      <alignment horizontal="right" vertical="center"/>
    </xf>
    <xf numFmtId="0" fontId="64" fillId="70" borderId="2" xfId="0" applyFont="1" applyFill="1" applyBorder="1" applyAlignment="1">
      <alignment vertical="center"/>
    </xf>
    <xf numFmtId="0" fontId="64" fillId="70" borderId="3" xfId="0" applyFont="1" applyFill="1" applyBorder="1" applyAlignment="1">
      <alignment vertical="center"/>
    </xf>
    <xf numFmtId="0" fontId="64" fillId="70" borderId="3" xfId="0" applyFont="1" applyFill="1" applyBorder="1" applyAlignment="1">
      <alignment horizontal="center" vertical="center"/>
    </xf>
    <xf numFmtId="3" fontId="64" fillId="70" borderId="1" xfId="0" applyNumberFormat="1" applyFont="1" applyFill="1" applyBorder="1" applyAlignment="1">
      <alignment horizontal="right" vertical="center" wrapText="1"/>
    </xf>
    <xf numFmtId="0" fontId="64" fillId="70" borderId="10" xfId="0" applyFont="1" applyFill="1" applyBorder="1" applyAlignment="1">
      <alignment vertical="center"/>
    </xf>
    <xf numFmtId="14" fontId="64" fillId="70" borderId="1" xfId="0" applyNumberFormat="1" applyFont="1" applyFill="1" applyBorder="1" applyAlignment="1">
      <alignment horizontal="right" vertical="center"/>
    </xf>
    <xf numFmtId="0" fontId="61" fillId="71" borderId="0" xfId="0" applyFont="1" applyFill="1" applyAlignment="1">
      <alignment horizontal="right" vertical="center"/>
    </xf>
    <xf numFmtId="0" fontId="69" fillId="69" borderId="9" xfId="0" applyFont="1" applyFill="1" applyBorder="1" applyAlignment="1">
      <alignment vertical="center"/>
    </xf>
    <xf numFmtId="0" fontId="67" fillId="69" borderId="7" xfId="0" applyFont="1" applyFill="1" applyBorder="1" applyAlignment="1">
      <alignment horizontal="right" vertical="center"/>
    </xf>
    <xf numFmtId="0" fontId="61" fillId="71" borderId="1" xfId="0" applyFont="1" applyFill="1" applyBorder="1" applyAlignment="1">
      <alignment vertical="center"/>
    </xf>
    <xf numFmtId="0" fontId="61" fillId="71" borderId="1" xfId="0" applyFont="1" applyFill="1" applyBorder="1" applyAlignment="1">
      <alignment horizontal="center" vertical="center"/>
    </xf>
    <xf numFmtId="0" fontId="70" fillId="69" borderId="1" xfId="0" applyFont="1" applyFill="1" applyBorder="1" applyAlignment="1">
      <alignment horizontal="center" vertical="center"/>
    </xf>
    <xf numFmtId="0" fontId="63" fillId="69" borderId="1" xfId="390" applyFont="1" applyFill="1" applyBorder="1" applyAlignment="1">
      <alignment horizontal="center" vertical="center"/>
    </xf>
    <xf numFmtId="0" fontId="63" fillId="69" borderId="6" xfId="0" applyFont="1" applyFill="1" applyBorder="1" applyAlignment="1">
      <alignment vertical="center"/>
    </xf>
    <xf numFmtId="0" fontId="63" fillId="69" borderId="4" xfId="0" applyFont="1" applyFill="1" applyBorder="1" applyAlignment="1">
      <alignment vertical="center"/>
    </xf>
    <xf numFmtId="0" fontId="61" fillId="0" borderId="0" xfId="0" applyFont="1" applyAlignment="1">
      <alignment vertical="center"/>
    </xf>
    <xf numFmtId="0" fontId="61" fillId="70" borderId="8" xfId="0" applyFont="1" applyFill="1" applyBorder="1" applyAlignment="1">
      <alignment horizontal="right" vertical="center" wrapText="1"/>
    </xf>
    <xf numFmtId="0" fontId="61" fillId="70" borderId="30" xfId="0" applyFont="1" applyFill="1" applyBorder="1" applyAlignment="1">
      <alignment horizontal="right" vertical="center" wrapText="1"/>
    </xf>
    <xf numFmtId="0" fontId="64" fillId="70" borderId="5" xfId="0" applyFont="1" applyFill="1" applyBorder="1" applyAlignment="1">
      <alignment horizontal="right" vertical="center" wrapText="1"/>
    </xf>
    <xf numFmtId="0" fontId="61" fillId="0" borderId="1" xfId="0" applyFont="1" applyBorder="1" applyAlignment="1">
      <alignment vertical="center"/>
    </xf>
    <xf numFmtId="172" fontId="61" fillId="0" borderId="1" xfId="0" applyNumberFormat="1" applyFont="1" applyBorder="1" applyAlignment="1">
      <alignment horizontal="right" vertical="center" wrapText="1"/>
    </xf>
    <xf numFmtId="0" fontId="64" fillId="0" borderId="1" xfId="0" applyFont="1" applyBorder="1" applyAlignment="1">
      <alignment vertical="center"/>
    </xf>
    <xf numFmtId="172" fontId="64" fillId="0" borderId="1" xfId="0" applyNumberFormat="1" applyFont="1" applyBorder="1" applyAlignment="1">
      <alignment horizontal="right" vertical="center" wrapText="1"/>
    </xf>
    <xf numFmtId="0" fontId="61" fillId="71" borderId="0" xfId="0" applyFont="1" applyFill="1" applyAlignment="1">
      <alignment vertical="center" wrapText="1"/>
    </xf>
    <xf numFmtId="172" fontId="61" fillId="0" borderId="1" xfId="0" applyNumberFormat="1" applyFont="1" applyBorder="1" applyAlignment="1">
      <alignment vertical="center"/>
    </xf>
    <xf numFmtId="172" fontId="64" fillId="0" borderId="1" xfId="0" applyNumberFormat="1" applyFont="1" applyBorder="1" applyAlignment="1">
      <alignment vertical="center"/>
    </xf>
    <xf numFmtId="0" fontId="72" fillId="0" borderId="1" xfId="0" applyFont="1" applyBorder="1" applyAlignment="1">
      <alignment vertical="center"/>
    </xf>
    <xf numFmtId="172" fontId="72" fillId="0" borderId="1" xfId="0" applyNumberFormat="1" applyFont="1" applyBorder="1" applyAlignment="1">
      <alignment horizontal="right" vertical="center" wrapText="1"/>
    </xf>
    <xf numFmtId="0" fontId="72" fillId="71" borderId="0" xfId="0" applyFont="1" applyFill="1" applyAlignment="1">
      <alignment vertical="center"/>
    </xf>
    <xf numFmtId="172" fontId="72" fillId="0" borderId="1" xfId="0" applyNumberFormat="1" applyFont="1" applyBorder="1" applyAlignment="1">
      <alignment vertical="center"/>
    </xf>
    <xf numFmtId="0" fontId="61" fillId="70" borderId="8" xfId="0" applyFont="1" applyFill="1" applyBorder="1" applyAlignment="1">
      <alignment vertical="center" wrapText="1"/>
    </xf>
    <xf numFmtId="0" fontId="64" fillId="71" borderId="1" xfId="0" applyFont="1" applyFill="1" applyBorder="1" applyAlignment="1">
      <alignment vertical="center"/>
    </xf>
    <xf numFmtId="172" fontId="61" fillId="71" borderId="1" xfId="0" applyNumberFormat="1" applyFont="1" applyFill="1" applyBorder="1" applyAlignment="1">
      <alignment vertical="center"/>
    </xf>
    <xf numFmtId="172" fontId="64" fillId="71" borderId="1" xfId="0" applyNumberFormat="1" applyFont="1" applyFill="1" applyBorder="1" applyAlignment="1">
      <alignment vertical="center"/>
    </xf>
    <xf numFmtId="0" fontId="64" fillId="70" borderId="1" xfId="0" applyFont="1" applyFill="1" applyBorder="1" applyAlignment="1">
      <alignment vertical="center" wrapText="1"/>
    </xf>
    <xf numFmtId="0" fontId="64" fillId="70" borderId="0" xfId="0" applyFont="1" applyFill="1" applyBorder="1" applyAlignment="1">
      <alignment horizontal="right" vertical="center" wrapText="1"/>
    </xf>
    <xf numFmtId="0" fontId="72" fillId="71" borderId="1" xfId="0" applyFont="1" applyFill="1" applyBorder="1" applyAlignment="1">
      <alignment vertical="center"/>
    </xf>
    <xf numFmtId="172" fontId="72" fillId="71" borderId="1" xfId="0" applyNumberFormat="1" applyFont="1" applyFill="1" applyBorder="1" applyAlignment="1">
      <alignment vertical="center"/>
    </xf>
    <xf numFmtId="0" fontId="69" fillId="69" borderId="31" xfId="0" applyFont="1" applyFill="1" applyBorder="1" applyAlignment="1">
      <alignment horizontal="left"/>
    </xf>
    <xf numFmtId="0" fontId="69" fillId="69" borderId="32" xfId="0" applyFont="1" applyFill="1" applyBorder="1" applyAlignment="1">
      <alignment horizontal="left"/>
    </xf>
    <xf numFmtId="0" fontId="64" fillId="70" borderId="2" xfId="0" applyFont="1" applyFill="1" applyBorder="1" applyAlignment="1">
      <alignment horizontal="left" vertical="center"/>
    </xf>
    <xf numFmtId="0" fontId="64" fillId="70" borderId="10" xfId="0" applyFont="1" applyFill="1" applyBorder="1" applyAlignment="1">
      <alignment horizontal="left" vertical="center"/>
    </xf>
    <xf numFmtId="0" fontId="64" fillId="70" borderId="3" xfId="0" applyFont="1" applyFill="1" applyBorder="1" applyAlignment="1">
      <alignment horizontal="left" vertical="center"/>
    </xf>
    <xf numFmtId="0" fontId="63" fillId="69" borderId="2" xfId="0" applyFont="1" applyFill="1" applyBorder="1" applyAlignment="1">
      <alignment horizontal="left"/>
    </xf>
    <xf numFmtId="0" fontId="63" fillId="69" borderId="10" xfId="0" applyFont="1" applyFill="1" applyBorder="1" applyAlignment="1">
      <alignment horizontal="left"/>
    </xf>
    <xf numFmtId="0" fontId="63" fillId="69" borderId="3" xfId="0" applyFont="1" applyFill="1" applyBorder="1" applyAlignment="1">
      <alignment horizontal="left"/>
    </xf>
    <xf numFmtId="0" fontId="63" fillId="69" borderId="6" xfId="0" applyFont="1" applyFill="1" applyBorder="1" applyAlignment="1">
      <alignment horizontal="left"/>
    </xf>
    <xf numFmtId="0" fontId="63" fillId="69" borderId="29" xfId="0" applyFont="1" applyFill="1" applyBorder="1" applyAlignment="1">
      <alignment horizontal="left"/>
    </xf>
    <xf numFmtId="0" fontId="63" fillId="69" borderId="4" xfId="0" applyFont="1" applyFill="1" applyBorder="1" applyAlignment="1">
      <alignment horizontal="left"/>
    </xf>
    <xf numFmtId="0" fontId="64" fillId="70" borderId="2" xfId="0" applyFont="1" applyFill="1" applyBorder="1" applyAlignment="1">
      <alignment horizontal="left" vertical="center" wrapText="1"/>
    </xf>
    <xf numFmtId="0" fontId="64" fillId="70" borderId="10" xfId="0" applyFont="1" applyFill="1" applyBorder="1" applyAlignment="1">
      <alignment horizontal="left" vertical="center" wrapText="1"/>
    </xf>
    <xf numFmtId="0" fontId="64" fillId="70" borderId="3" xfId="0" applyFont="1" applyFill="1" applyBorder="1" applyAlignment="1">
      <alignment horizontal="left" vertical="center" wrapText="1"/>
    </xf>
    <xf numFmtId="0" fontId="64" fillId="70" borderId="30" xfId="0" applyFont="1" applyFill="1" applyBorder="1" applyAlignment="1">
      <alignment horizontal="right" vertical="center" wrapText="1"/>
    </xf>
    <xf numFmtId="0" fontId="64" fillId="70" borderId="8" xfId="0" applyFont="1" applyFill="1" applyBorder="1" applyAlignment="1">
      <alignment horizontal="right" vertical="center" wrapText="1"/>
    </xf>
    <xf numFmtId="0" fontId="64" fillId="70" borderId="9" xfId="0" applyFont="1" applyFill="1" applyBorder="1" applyAlignment="1">
      <alignment horizontal="center" vertical="center" wrapText="1"/>
    </xf>
    <xf numFmtId="0" fontId="64" fillId="70" borderId="7" xfId="0" applyFont="1" applyFill="1" applyBorder="1" applyAlignment="1">
      <alignment horizontal="center" vertical="center" wrapText="1"/>
    </xf>
    <xf numFmtId="0" fontId="64" fillId="70" borderId="11" xfId="0" applyFont="1" applyFill="1" applyBorder="1" applyAlignment="1">
      <alignment horizontal="center" vertical="center" wrapText="1"/>
    </xf>
    <xf numFmtId="0" fontId="64" fillId="70" borderId="2" xfId="0" applyFont="1" applyFill="1" applyBorder="1" applyAlignment="1">
      <alignment vertical="center"/>
    </xf>
    <xf numFmtId="0" fontId="64" fillId="70" borderId="3" xfId="0" applyFont="1" applyFill="1" applyBorder="1" applyAlignment="1">
      <alignment vertical="center"/>
    </xf>
    <xf numFmtId="0" fontId="62" fillId="0" borderId="2" xfId="0" applyFont="1" applyBorder="1" applyAlignment="1">
      <alignment vertical="center" wrapText="1"/>
    </xf>
    <xf numFmtId="0" fontId="62" fillId="0" borderId="3" xfId="0" applyFont="1" applyBorder="1" applyAlignment="1">
      <alignment vertical="center" wrapText="1"/>
    </xf>
    <xf numFmtId="0" fontId="61" fillId="0" borderId="2" xfId="0" applyFont="1" applyBorder="1" applyAlignment="1">
      <alignment horizontal="left" vertical="center" wrapText="1"/>
    </xf>
    <xf numFmtId="0" fontId="61" fillId="0" borderId="3" xfId="0" applyFont="1" applyBorder="1" applyAlignment="1">
      <alignment horizontal="left" vertical="center" wrapText="1"/>
    </xf>
    <xf numFmtId="0" fontId="61" fillId="0" borderId="2" xfId="0" applyFont="1" applyBorder="1" applyAlignment="1">
      <alignment vertical="center" wrapText="1"/>
    </xf>
    <xf numFmtId="0" fontId="61" fillId="0" borderId="3" xfId="0" applyFont="1" applyBorder="1" applyAlignment="1">
      <alignment vertical="center" wrapText="1"/>
    </xf>
    <xf numFmtId="0" fontId="63" fillId="69" borderId="2" xfId="0" applyFont="1" applyFill="1" applyBorder="1" applyAlignment="1">
      <alignment vertical="center"/>
    </xf>
    <xf numFmtId="0" fontId="63" fillId="69" borderId="10" xfId="0" applyFont="1" applyFill="1" applyBorder="1" applyAlignment="1">
      <alignment vertical="center"/>
    </xf>
    <xf numFmtId="0" fontId="63" fillId="69" borderId="3" xfId="0" applyFont="1" applyFill="1" applyBorder="1" applyAlignment="1">
      <alignment vertical="center"/>
    </xf>
    <xf numFmtId="0" fontId="63" fillId="69" borderId="2" xfId="0" applyFont="1" applyFill="1" applyBorder="1" applyAlignment="1">
      <alignment vertical="center" wrapText="1"/>
    </xf>
    <xf numFmtId="0" fontId="63" fillId="69" borderId="10" xfId="0" applyFont="1" applyFill="1" applyBorder="1" applyAlignment="1">
      <alignment vertical="center" wrapText="1"/>
    </xf>
    <xf numFmtId="0" fontId="63" fillId="69" borderId="3" xfId="0" applyFont="1" applyFill="1" applyBorder="1" applyAlignment="1">
      <alignment vertical="center" wrapText="1"/>
    </xf>
    <xf numFmtId="0" fontId="64" fillId="0" borderId="2" xfId="0" applyFont="1" applyFill="1" applyBorder="1" applyAlignment="1">
      <alignment vertical="center" wrapText="1"/>
    </xf>
    <xf numFmtId="0" fontId="64" fillId="0" borderId="3" xfId="0" applyFont="1" applyFill="1" applyBorder="1" applyAlignment="1">
      <alignment vertical="center" wrapText="1"/>
    </xf>
    <xf numFmtId="0" fontId="64" fillId="0" borderId="2" xfId="0" applyFont="1" applyFill="1" applyBorder="1" applyAlignment="1">
      <alignment vertical="center"/>
    </xf>
    <xf numFmtId="0" fontId="64" fillId="0" borderId="3" xfId="0" applyFont="1" applyFill="1" applyBorder="1" applyAlignment="1">
      <alignment vertical="center"/>
    </xf>
    <xf numFmtId="0" fontId="64" fillId="70" borderId="2" xfId="0" applyFont="1" applyFill="1" applyBorder="1" applyAlignment="1">
      <alignment horizontal="center" vertical="center"/>
    </xf>
    <xf numFmtId="0" fontId="64" fillId="70" borderId="10" xfId="0" applyFont="1" applyFill="1" applyBorder="1" applyAlignment="1">
      <alignment horizontal="center" vertical="center"/>
    </xf>
    <xf numFmtId="0" fontId="64" fillId="70" borderId="3" xfId="0" applyFont="1" applyFill="1" applyBorder="1" applyAlignment="1">
      <alignment horizontal="center" vertical="center"/>
    </xf>
    <xf numFmtId="0" fontId="61" fillId="0" borderId="2" xfId="0" applyFont="1" applyBorder="1" applyAlignment="1">
      <alignment vertical="center"/>
    </xf>
    <xf numFmtId="0" fontId="61" fillId="0" borderId="3" xfId="0" applyFont="1" applyBorder="1" applyAlignment="1">
      <alignment vertical="center"/>
    </xf>
    <xf numFmtId="0" fontId="0" fillId="2" borderId="6" xfId="0" applyFill="1" applyBorder="1" applyAlignment="1">
      <alignment horizontal="center" vertical="center" textRotation="90" wrapText="1"/>
    </xf>
    <xf numFmtId="0" fontId="0" fillId="2" borderId="9" xfId="0" applyFill="1" applyBorder="1" applyAlignment="1">
      <alignment horizontal="center" vertical="center" textRotation="90" wrapText="1"/>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5" xfId="0" applyFill="1" applyBorder="1" applyAlignment="1">
      <alignment horizontal="center" vertical="center" wrapText="1"/>
    </xf>
    <xf numFmtId="0" fontId="0" fillId="2" borderId="8" xfId="0" applyFill="1" applyBorder="1" applyAlignment="1">
      <alignment horizontal="center" vertical="center"/>
    </xf>
    <xf numFmtId="0" fontId="0" fillId="2" borderId="1" xfId="0" applyFill="1" applyBorder="1" applyAlignment="1">
      <alignment horizont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textRotation="90" wrapText="1"/>
    </xf>
    <xf numFmtId="0" fontId="0" fillId="2" borderId="8" xfId="0" applyFill="1" applyBorder="1" applyAlignment="1">
      <alignment horizontal="center" vertical="center" textRotation="90" wrapText="1"/>
    </xf>
    <xf numFmtId="0" fontId="63" fillId="69" borderId="2" xfId="0" applyFont="1" applyFill="1" applyBorder="1" applyAlignment="1">
      <alignment horizontal="left" vertical="center"/>
    </xf>
    <xf numFmtId="0" fontId="63" fillId="69" borderId="10" xfId="0" applyFont="1" applyFill="1" applyBorder="1" applyAlignment="1">
      <alignment horizontal="left" vertical="center"/>
    </xf>
    <xf numFmtId="0" fontId="63" fillId="69" borderId="3" xfId="0" applyFont="1" applyFill="1" applyBorder="1" applyAlignment="1">
      <alignment horizontal="left" vertical="center"/>
    </xf>
    <xf numFmtId="0" fontId="64" fillId="70" borderId="5" xfId="0" applyFont="1" applyFill="1" applyBorder="1" applyAlignment="1">
      <alignment horizontal="left" vertical="center"/>
    </xf>
    <xf numFmtId="0" fontId="64" fillId="70" borderId="8" xfId="0" applyFont="1" applyFill="1" applyBorder="1" applyAlignment="1">
      <alignment horizontal="left" vertical="center"/>
    </xf>
    <xf numFmtId="0" fontId="64" fillId="70" borderId="6" xfId="0" applyFont="1" applyFill="1" applyBorder="1" applyAlignment="1">
      <alignment horizontal="center" vertical="center" wrapText="1"/>
    </xf>
    <xf numFmtId="0" fontId="64" fillId="70" borderId="29" xfId="0" applyFont="1" applyFill="1" applyBorder="1" applyAlignment="1">
      <alignment horizontal="center" vertical="center" wrapText="1"/>
    </xf>
    <xf numFmtId="0" fontId="64" fillId="70" borderId="4" xfId="0" applyFont="1" applyFill="1" applyBorder="1" applyAlignment="1">
      <alignment horizontal="center" vertical="center" wrapText="1"/>
    </xf>
    <xf numFmtId="0" fontId="64" fillId="70" borderId="31" xfId="0" applyFont="1" applyFill="1" applyBorder="1" applyAlignment="1">
      <alignment horizontal="center" vertical="center" wrapText="1"/>
    </xf>
    <xf numFmtId="0" fontId="64" fillId="70" borderId="5" xfId="0" applyFont="1" applyFill="1" applyBorder="1" applyAlignment="1">
      <alignment horizontal="right" vertical="center" wrapText="1"/>
    </xf>
    <xf numFmtId="0" fontId="64" fillId="70" borderId="30" xfId="0" applyFont="1" applyFill="1" applyBorder="1" applyAlignment="1">
      <alignment horizontal="center" vertical="center" wrapText="1"/>
    </xf>
    <xf numFmtId="0" fontId="64" fillId="70" borderId="1" xfId="0" applyFont="1" applyFill="1" applyBorder="1" applyAlignment="1">
      <alignment horizontal="center" vertical="center" wrapText="1"/>
    </xf>
    <xf numFmtId="0" fontId="63" fillId="69" borderId="1" xfId="0" applyFont="1" applyFill="1" applyBorder="1" applyAlignment="1">
      <alignment horizontal="left" vertical="center"/>
    </xf>
    <xf numFmtId="0" fontId="64" fillId="70" borderId="1" xfId="0" applyFont="1" applyFill="1" applyBorder="1" applyAlignment="1">
      <alignment horizontal="left" vertical="center"/>
    </xf>
    <xf numFmtId="0" fontId="64" fillId="70" borderId="2" xfId="0" applyFont="1" applyFill="1" applyBorder="1" applyAlignment="1">
      <alignment horizontal="center" vertical="center" wrapText="1"/>
    </xf>
    <xf numFmtId="0" fontId="64" fillId="70" borderId="5" xfId="0" applyFont="1" applyFill="1" applyBorder="1" applyAlignment="1">
      <alignment horizontal="center" vertical="center" wrapText="1"/>
    </xf>
    <xf numFmtId="0" fontId="64" fillId="70" borderId="8" xfId="0" applyFont="1" applyFill="1" applyBorder="1" applyAlignment="1">
      <alignment horizontal="center" vertical="center" wrapText="1"/>
    </xf>
    <xf numFmtId="0" fontId="64" fillId="70" borderId="1" xfId="0" applyFont="1" applyFill="1" applyBorder="1" applyAlignment="1">
      <alignment horizontal="right" vertical="center" wrapText="1"/>
    </xf>
    <xf numFmtId="0" fontId="64" fillId="70" borderId="10" xfId="0" applyFont="1" applyFill="1" applyBorder="1" applyAlignment="1">
      <alignment horizontal="center" vertical="center" wrapText="1"/>
    </xf>
    <xf numFmtId="0" fontId="64" fillId="70" borderId="3" xfId="0" applyFont="1" applyFill="1" applyBorder="1" applyAlignment="1">
      <alignment horizontal="center" vertical="center" wrapText="1"/>
    </xf>
    <xf numFmtId="0" fontId="64" fillId="70" borderId="8" xfId="0" applyFont="1" applyFill="1" applyBorder="1" applyAlignment="1">
      <alignment horizontal="center" vertical="center"/>
    </xf>
  </cellXfs>
  <cellStyles count="391">
    <cellStyle name="%" xfId="8"/>
    <cellStyle name="=C:\WINNT35\SYSTEM32\COMMAND.COM" xfId="388"/>
    <cellStyle name="20% - 1. jelölőszín" xfId="9"/>
    <cellStyle name="20% - 1. jelölőszín 2" xfId="10"/>
    <cellStyle name="20% - 1. jelölőszín 2 2" xfId="290"/>
    <cellStyle name="20% - 1. jelölőszín 3" xfId="289"/>
    <cellStyle name="20% - 1. jelölőszín_20130128_ITS on reporting_Annex I_CA" xfId="11"/>
    <cellStyle name="20% - 2. jelölőszín" xfId="12"/>
    <cellStyle name="20% - 2. jelölőszín 2" xfId="13"/>
    <cellStyle name="20% - 2. jelölőszín 2 2" xfId="292"/>
    <cellStyle name="20% - 2. jelölőszín 3" xfId="291"/>
    <cellStyle name="20% - 2. jelölőszín_20130128_ITS on reporting_Annex I_CA" xfId="14"/>
    <cellStyle name="20% - 3. jelölőszín" xfId="15"/>
    <cellStyle name="20% - 3. jelölőszín 2" xfId="16"/>
    <cellStyle name="20% - 3. jelölőszín 2 2" xfId="294"/>
    <cellStyle name="20% - 3. jelölőszín 3" xfId="293"/>
    <cellStyle name="20% - 3. jelölőszín_20130128_ITS on reporting_Annex I_CA" xfId="17"/>
    <cellStyle name="20% - 4. jelölőszín" xfId="18"/>
    <cellStyle name="20% - 4. jelölőszín 2" xfId="19"/>
    <cellStyle name="20% - 4. jelölőszín 2 2" xfId="296"/>
    <cellStyle name="20% - 4. jelölőszín 3" xfId="295"/>
    <cellStyle name="20% - 4. jelölőszín_20130128_ITS on reporting_Annex I_CA" xfId="20"/>
    <cellStyle name="20% - 5. jelölőszín" xfId="21"/>
    <cellStyle name="20% - 5. jelölőszín 2" xfId="22"/>
    <cellStyle name="20% - 5. jelölőszín 2 2" xfId="298"/>
    <cellStyle name="20% - 5. jelölőszín 3" xfId="297"/>
    <cellStyle name="20% - 5. jelölőszín_20130128_ITS on reporting_Annex I_CA" xfId="23"/>
    <cellStyle name="20% - 6. jelölőszín" xfId="24"/>
    <cellStyle name="20% - 6. jelölőszín 2" xfId="25"/>
    <cellStyle name="20% - 6. jelölőszín 2 2" xfId="300"/>
    <cellStyle name="20% - 6. jelölőszín 3" xfId="299"/>
    <cellStyle name="20% - 6. jelölőszín_20130128_ITS on reporting_Annex I_CA" xfId="26"/>
    <cellStyle name="20% - Accent1" xfId="27"/>
    <cellStyle name="20% - Accent1 2" xfId="28"/>
    <cellStyle name="20% - Accent1 2 2" xfId="343"/>
    <cellStyle name="20% - Accent1 3" xfId="362"/>
    <cellStyle name="20% - Accent2" xfId="29"/>
    <cellStyle name="20% - Accent2 2" xfId="30"/>
    <cellStyle name="20% - Accent2 2 2" xfId="344"/>
    <cellStyle name="20% - Accent2 3" xfId="363"/>
    <cellStyle name="20% - Accent3" xfId="31"/>
    <cellStyle name="20% - Accent3 2" xfId="32"/>
    <cellStyle name="20% - Accent3 2 2" xfId="345"/>
    <cellStyle name="20% - Accent3 3" xfId="364"/>
    <cellStyle name="20% - Accent4" xfId="33"/>
    <cellStyle name="20% - Accent4 2" xfId="34"/>
    <cellStyle name="20% - Accent4 2 2" xfId="346"/>
    <cellStyle name="20% - Accent4 3" xfId="365"/>
    <cellStyle name="20% - Accent5" xfId="35"/>
    <cellStyle name="20% - Accent5 2" xfId="36"/>
    <cellStyle name="20% - Accent5 2 2" xfId="347"/>
    <cellStyle name="20% - Accent5 3" xfId="366"/>
    <cellStyle name="20% - Accent6" xfId="37"/>
    <cellStyle name="20% - Accent6 2" xfId="38"/>
    <cellStyle name="20% - Accent6 2 2" xfId="348"/>
    <cellStyle name="20% - Accent6 3" xfId="367"/>
    <cellStyle name="20% - Énfasis1" xfId="39"/>
    <cellStyle name="20% - Énfasis1 2" xfId="301"/>
    <cellStyle name="20% - Énfasis2" xfId="40"/>
    <cellStyle name="20% - Énfasis2 2" xfId="302"/>
    <cellStyle name="20% - Énfasis3" xfId="41"/>
    <cellStyle name="20% - Énfasis3 2" xfId="303"/>
    <cellStyle name="20% - Énfasis4" xfId="42"/>
    <cellStyle name="20% - Énfasis4 2" xfId="304"/>
    <cellStyle name="20% - Énfasis5" xfId="43"/>
    <cellStyle name="20% - Énfasis5 2" xfId="305"/>
    <cellStyle name="20% - Énfasis6" xfId="44"/>
    <cellStyle name="20% - Énfasis6 2" xfId="306"/>
    <cellStyle name="40% - 1. jelölőszín" xfId="45"/>
    <cellStyle name="40% - 1. jelölőszín 2" xfId="46"/>
    <cellStyle name="40% - 1. jelölőszín 2 2" xfId="308"/>
    <cellStyle name="40% - 1. jelölőszín 3" xfId="307"/>
    <cellStyle name="40% - 1. jelölőszín_20130128_ITS on reporting_Annex I_CA" xfId="47"/>
    <cellStyle name="40% - 2. jelölőszín" xfId="48"/>
    <cellStyle name="40% - 2. jelölőszín 2" xfId="49"/>
    <cellStyle name="40% - 2. jelölőszín 2 2" xfId="310"/>
    <cellStyle name="40% - 2. jelölőszín 3" xfId="309"/>
    <cellStyle name="40% - 2. jelölőszín_20130128_ITS on reporting_Annex I_CA" xfId="50"/>
    <cellStyle name="40% - 3. jelölőszín" xfId="51"/>
    <cellStyle name="40% - 3. jelölőszín 2" xfId="52"/>
    <cellStyle name="40% - 3. jelölőszín 2 2" xfId="312"/>
    <cellStyle name="40% - 3. jelölőszín 3" xfId="311"/>
    <cellStyle name="40% - 3. jelölőszín_20130128_ITS on reporting_Annex I_CA" xfId="53"/>
    <cellStyle name="40% - 4. jelölőszín" xfId="54"/>
    <cellStyle name="40% - 4. jelölőszín 2" xfId="55"/>
    <cellStyle name="40% - 4. jelölőszín 2 2" xfId="314"/>
    <cellStyle name="40% - 4. jelölőszín 3" xfId="313"/>
    <cellStyle name="40% - 4. jelölőszín_20130128_ITS on reporting_Annex I_CA" xfId="56"/>
    <cellStyle name="40% - 5. jelölőszín" xfId="57"/>
    <cellStyle name="40% - 5. jelölőszín 2" xfId="58"/>
    <cellStyle name="40% - 5. jelölőszín 2 2" xfId="316"/>
    <cellStyle name="40% - 5. jelölőszín 3" xfId="315"/>
    <cellStyle name="40% - 5. jelölőszín_20130128_ITS on reporting_Annex I_CA" xfId="59"/>
    <cellStyle name="40% - 6. jelölőszín" xfId="60"/>
    <cellStyle name="40% - 6. jelölőszín 2" xfId="61"/>
    <cellStyle name="40% - 6. jelölőszín 2 2" xfId="318"/>
    <cellStyle name="40% - 6. jelölőszín 3" xfId="317"/>
    <cellStyle name="40% - 6. jelölőszín_20130128_ITS on reporting_Annex I_CA" xfId="62"/>
    <cellStyle name="40% - Accent1" xfId="63"/>
    <cellStyle name="40% - Accent1 2" xfId="64"/>
    <cellStyle name="40% - Accent1 2 2" xfId="349"/>
    <cellStyle name="40% - Accent1 3" xfId="368"/>
    <cellStyle name="40% - Accent2" xfId="65"/>
    <cellStyle name="40% - Accent2 2" xfId="66"/>
    <cellStyle name="40% - Accent2 2 2" xfId="350"/>
    <cellStyle name="40% - Accent2 3" xfId="369"/>
    <cellStyle name="40% - Accent3" xfId="67"/>
    <cellStyle name="40% - Accent3 2" xfId="68"/>
    <cellStyle name="40% - Accent3 2 2" xfId="351"/>
    <cellStyle name="40% - Accent3 3" xfId="370"/>
    <cellStyle name="40% - Accent4" xfId="69"/>
    <cellStyle name="40% - Accent4 2" xfId="70"/>
    <cellStyle name="40% - Accent4 2 2" xfId="352"/>
    <cellStyle name="40% - Accent4 3" xfId="371"/>
    <cellStyle name="40% - Accent5" xfId="71"/>
    <cellStyle name="40% - Accent5 2" xfId="72"/>
    <cellStyle name="40% - Accent5 2 2" xfId="353"/>
    <cellStyle name="40% - Accent5 3" xfId="372"/>
    <cellStyle name="40% - Accent6" xfId="73"/>
    <cellStyle name="40% - Accent6 2" xfId="74"/>
    <cellStyle name="40% - Accent6 2 2" xfId="354"/>
    <cellStyle name="40% - Accent6 3" xfId="373"/>
    <cellStyle name="40% - Énfasis1" xfId="75"/>
    <cellStyle name="40% - Énfasis1 2" xfId="319"/>
    <cellStyle name="40% - Énfasis2" xfId="76"/>
    <cellStyle name="40% - Énfasis2 2" xfId="320"/>
    <cellStyle name="40% - Énfasis3" xfId="77"/>
    <cellStyle name="40% - Énfasis3 2" xfId="321"/>
    <cellStyle name="40% - Énfasis4" xfId="78"/>
    <cellStyle name="40% - Énfasis4 2" xfId="322"/>
    <cellStyle name="40% - Énfasis5" xfId="79"/>
    <cellStyle name="40% - Énfasis5 2" xfId="323"/>
    <cellStyle name="40% - Énfasis6" xfId="80"/>
    <cellStyle name="40% - Énfasis6 2" xfId="324"/>
    <cellStyle name="60% - 1. jelölőszín" xfId="81"/>
    <cellStyle name="60% - 2. jelölőszín" xfId="82"/>
    <cellStyle name="60% - 3. jelölőszín" xfId="83"/>
    <cellStyle name="60% - 4. jelölőszín" xfId="84"/>
    <cellStyle name="60% - 5. jelölőszín" xfId="85"/>
    <cellStyle name="60% - 6. jelölőszín" xfId="86"/>
    <cellStyle name="60% - Accent1" xfId="87"/>
    <cellStyle name="60% - Accent1 2" xfId="88"/>
    <cellStyle name="60% - Accent2" xfId="89"/>
    <cellStyle name="60% - Accent2 2" xfId="90"/>
    <cellStyle name="60% - Accent3" xfId="91"/>
    <cellStyle name="60% - Accent3 2" xfId="92"/>
    <cellStyle name="60% - Accent4" xfId="93"/>
    <cellStyle name="60% - Accent4 2" xfId="94"/>
    <cellStyle name="60% - Accent5" xfId="95"/>
    <cellStyle name="60% - Accent5 2" xfId="96"/>
    <cellStyle name="60% - Accent6" xfId="97"/>
    <cellStyle name="60% - Accent6 2" xfId="98"/>
    <cellStyle name="60% - Énfasis1" xfId="99"/>
    <cellStyle name="60% - Énfasis2" xfId="100"/>
    <cellStyle name="60% - Énfasis3" xfId="101"/>
    <cellStyle name="60% - Énfasis4" xfId="102"/>
    <cellStyle name="60% - Énfasis5" xfId="103"/>
    <cellStyle name="60% - Énfasis6" xfId="104"/>
    <cellStyle name="Accent1" xfId="105"/>
    <cellStyle name="Accent1 2" xfId="106"/>
    <cellStyle name="Accent2" xfId="107"/>
    <cellStyle name="Accent2 2" xfId="108"/>
    <cellStyle name="Accent3" xfId="109"/>
    <cellStyle name="Accent3 2" xfId="110"/>
    <cellStyle name="Accent4" xfId="111"/>
    <cellStyle name="Accent4 2" xfId="112"/>
    <cellStyle name="Accent5" xfId="113"/>
    <cellStyle name="Accent5 2" xfId="114"/>
    <cellStyle name="Accent6" xfId="115"/>
    <cellStyle name="Accent6 2" xfId="116"/>
    <cellStyle name="AnnotationCells" xfId="117"/>
    <cellStyle name="Bad" xfId="118"/>
    <cellStyle name="Bad 2" xfId="119"/>
    <cellStyle name="Bevitel" xfId="120"/>
    <cellStyle name="Buena" xfId="121"/>
    <cellStyle name="Calculation" xfId="122"/>
    <cellStyle name="Calculation 2" xfId="123"/>
    <cellStyle name="Calculation_Ark3" xfId="374"/>
    <cellStyle name="Cálculo" xfId="124"/>
    <cellStyle name="Celda de comprobación" xfId="125"/>
    <cellStyle name="Celda vinculada" xfId="126"/>
    <cellStyle name="Check Cell" xfId="127"/>
    <cellStyle name="Check Cell 2" xfId="128"/>
    <cellStyle name="Cím" xfId="129"/>
    <cellStyle name="Címsor 1" xfId="130"/>
    <cellStyle name="Címsor 2" xfId="131"/>
    <cellStyle name="Címsor 3" xfId="132"/>
    <cellStyle name="Címsor 4" xfId="133"/>
    <cellStyle name="Comma 2" xfId="134"/>
    <cellStyle name="DataCells" xfId="135"/>
    <cellStyle name="Ellenőrzőcella" xfId="136"/>
    <cellStyle name="Encabezado 4" xfId="137"/>
    <cellStyle name="Énfasis1" xfId="138"/>
    <cellStyle name="Énfasis2" xfId="139"/>
    <cellStyle name="Énfasis3" xfId="140"/>
    <cellStyle name="Énfasis4" xfId="141"/>
    <cellStyle name="Énfasis5" xfId="142"/>
    <cellStyle name="Énfasis6" xfId="143"/>
    <cellStyle name="Entrada" xfId="144"/>
    <cellStyle name="Explanatory Text" xfId="145"/>
    <cellStyle name="Explanatory Text 2" xfId="146"/>
    <cellStyle name="Explanatory Text_Ark3" xfId="375"/>
    <cellStyle name="Figyelmeztetés" xfId="147"/>
    <cellStyle name="Good" xfId="148"/>
    <cellStyle name="Good 2" xfId="149"/>
    <cellStyle name="greyed" xfId="150"/>
    <cellStyle name="Heading 1" xfId="151"/>
    <cellStyle name="Heading 1 2" xfId="152"/>
    <cellStyle name="Heading 2" xfId="153"/>
    <cellStyle name="Heading 2 2" xfId="154"/>
    <cellStyle name="Heading 3" xfId="155"/>
    <cellStyle name="Heading 3 2" xfId="156"/>
    <cellStyle name="Heading 4" xfId="157"/>
    <cellStyle name="Heading 4 2" xfId="158"/>
    <cellStyle name="HeadingTable" xfId="159"/>
    <cellStyle name="highlightExposure" xfId="160"/>
    <cellStyle name="highlightText" xfId="161"/>
    <cellStyle name="Hipervínculo 2" xfId="162"/>
    <cellStyle name="Hivatkozott cella" xfId="163"/>
    <cellStyle name="Hyperlink 2" xfId="164"/>
    <cellStyle name="Hyperlink 3" xfId="165"/>
    <cellStyle name="Hyperlink 3 2" xfId="166"/>
    <cellStyle name="Hyperlink_20090914_1805 Meneau_COREP ON COREP amendments (GSD) + FR" xfId="355"/>
    <cellStyle name="Incorrecto" xfId="167"/>
    <cellStyle name="Input 2" xfId="168"/>
    <cellStyle name="inputExposure" xfId="169"/>
    <cellStyle name="Jegyzet" xfId="170"/>
    <cellStyle name="Jelölőszín (1)" xfId="171"/>
    <cellStyle name="Jelölőszín (2)" xfId="172"/>
    <cellStyle name="Jelölőszín (3)" xfId="173"/>
    <cellStyle name="Jelölőszín (4)" xfId="174"/>
    <cellStyle name="Jelölőszín (5)" xfId="175"/>
    <cellStyle name="Jelölőszín (6)" xfId="176"/>
    <cellStyle name="Jó" xfId="177"/>
    <cellStyle name="Kimenet" xfId="178"/>
    <cellStyle name="Komma" xfId="1" builtinId="3"/>
    <cellStyle name="Komma 2" xfId="179"/>
    <cellStyle name="Komma 3" xfId="360"/>
    <cellStyle name="Komma 4" xfId="4"/>
    <cellStyle name="Lien hypertexte 2" xfId="180"/>
    <cellStyle name="Lien hypertexte 3" xfId="181"/>
    <cellStyle name="Link" xfId="390" builtinId="8"/>
    <cellStyle name="Linked Cell" xfId="182"/>
    <cellStyle name="Linked Cell 2" xfId="183"/>
    <cellStyle name="Magyarázó szöveg" xfId="184"/>
    <cellStyle name="Millares 2" xfId="185"/>
    <cellStyle name="Millares 2 2" xfId="186"/>
    <cellStyle name="Millares 3" xfId="187"/>
    <cellStyle name="Millares 3 2" xfId="188"/>
    <cellStyle name="Navadno_List1" xfId="189"/>
    <cellStyle name="Neutral 2" xfId="190"/>
    <cellStyle name="Normal" xfId="0" builtinId="0"/>
    <cellStyle name="Normal 10" xfId="7"/>
    <cellStyle name="Normal 11" xfId="342"/>
    <cellStyle name="Normal 12" xfId="3"/>
    <cellStyle name="Normal 2" xfId="191"/>
    <cellStyle name="Normal 2 2" xfId="192"/>
    <cellStyle name="Normal 2 2 2" xfId="193"/>
    <cellStyle name="Normal 2 2 3" xfId="194"/>
    <cellStyle name="Normal 2 2 3 2" xfId="195"/>
    <cellStyle name="Normal 2 2_COREP GL04rev3" xfId="196"/>
    <cellStyle name="Normal 2 3" xfId="197"/>
    <cellStyle name="Normal 2 5" xfId="198"/>
    <cellStyle name="Normal 2 5 2" xfId="356"/>
    <cellStyle name="Normal 2_~0149226" xfId="199"/>
    <cellStyle name="Normal 3" xfId="200"/>
    <cellStyle name="Normal 3 2" xfId="201"/>
    <cellStyle name="Normal 3 3" xfId="202"/>
    <cellStyle name="Normal 3 4" xfId="203"/>
    <cellStyle name="Normal 3 4 2" xfId="325"/>
    <cellStyle name="Normal 3_~1520012" xfId="204"/>
    <cellStyle name="Normal 4" xfId="205"/>
    <cellStyle name="Normal 4 2" xfId="206"/>
    <cellStyle name="Normal 4 2 2" xfId="376"/>
    <cellStyle name="Normal 4 3" xfId="326"/>
    <cellStyle name="Normal 4 4" xfId="357"/>
    <cellStyle name="Normal 4_Ark2" xfId="207"/>
    <cellStyle name="Normal 5" xfId="208"/>
    <cellStyle name="Normal 5 2" xfId="209"/>
    <cellStyle name="Normal 5 3" xfId="358"/>
    <cellStyle name="Normal 5_20130128_ITS on reporting_Annex I_CA" xfId="210"/>
    <cellStyle name="Normal 6" xfId="211"/>
    <cellStyle name="Normal 7" xfId="212"/>
    <cellStyle name="Normal 7 2" xfId="213"/>
    <cellStyle name="Normal 8" xfId="214"/>
    <cellStyle name="Normal 9" xfId="215"/>
    <cellStyle name="Normal 9 2" xfId="361"/>
    <cellStyle name="Normale_2011 04 14 Templates for stress test_bcl" xfId="216"/>
    <cellStyle name="Notas" xfId="217"/>
    <cellStyle name="Note" xfId="218"/>
    <cellStyle name="Note 2" xfId="219"/>
    <cellStyle name="Note 2 2" xfId="327"/>
    <cellStyle name="Note 2 3" xfId="359"/>
    <cellStyle name="Note 3" xfId="220"/>
    <cellStyle name="Note 3 2" xfId="328"/>
    <cellStyle name="Note 4" xfId="377"/>
    <cellStyle name="Output 2" xfId="221"/>
    <cellStyle name="Percent 2" xfId="222"/>
    <cellStyle name="Porcentual 2" xfId="223"/>
    <cellStyle name="Porcentual 2 2" xfId="224"/>
    <cellStyle name="Porcentual 2 2 2" xfId="330"/>
    <cellStyle name="Porcentual 2 3" xfId="329"/>
    <cellStyle name="Procent" xfId="2" builtinId="5"/>
    <cellStyle name="Procent 2" xfId="225"/>
    <cellStyle name="Procent 3" xfId="389"/>
    <cellStyle name="Procent 4" xfId="5"/>
    <cellStyle name="Processing Cell" xfId="226"/>
    <cellStyle name="Prozent 2" xfId="227"/>
    <cellStyle name="Prozent 2 2" xfId="331"/>
    <cellStyle name="Rossz" xfId="228"/>
    <cellStyle name="Salida" xfId="229"/>
    <cellStyle name="SAS FM Client calculated data cell (data entry table)" xfId="230"/>
    <cellStyle name="SAS FM Client calculated data cell (data entry table) 2" xfId="231"/>
    <cellStyle name="SAS FM Client calculated data cell (data entry table) 2 2" xfId="378"/>
    <cellStyle name="SAS FM Client calculated data cell (data entry table) 3" xfId="332"/>
    <cellStyle name="SAS FM Client calculated data cell (data entry table)_Ark2" xfId="232"/>
    <cellStyle name="SAS FM Client calculated data cell (read only table)" xfId="233"/>
    <cellStyle name="SAS FM Client calculated data cell (read only table) 2" xfId="234"/>
    <cellStyle name="SAS FM Client calculated data cell (read only table) 2 2" xfId="379"/>
    <cellStyle name="SAS FM Client calculated data cell (read only table) 3" xfId="333"/>
    <cellStyle name="SAS FM Client calculated data cell (read only table)_Ark2" xfId="235"/>
    <cellStyle name="SAS FM Column drillable header" xfId="236"/>
    <cellStyle name="SAS FM Column header" xfId="237"/>
    <cellStyle name="SAS FM Drill path" xfId="238"/>
    <cellStyle name="SAS FM Invalid data cell" xfId="239"/>
    <cellStyle name="SAS FM Invalid data cell 2" xfId="240"/>
    <cellStyle name="SAS FM Invalid data cell 2 2" xfId="380"/>
    <cellStyle name="SAS FM Invalid data cell 3" xfId="334"/>
    <cellStyle name="SAS FM Invalid data cell_Ark2" xfId="241"/>
    <cellStyle name="SAS FM Label Blue" xfId="242"/>
    <cellStyle name="SAS FM Label Green" xfId="243"/>
    <cellStyle name="SAS FM Label Yellow" xfId="244"/>
    <cellStyle name="SAS FM No query data cell" xfId="245"/>
    <cellStyle name="SAS FM No query data cell 2" xfId="246"/>
    <cellStyle name="SAS FM No query data cell 2 2" xfId="381"/>
    <cellStyle name="SAS FM No query data cell 3" xfId="335"/>
    <cellStyle name="SAS FM No query data cell_Ark2" xfId="247"/>
    <cellStyle name="SAS FM Protected member data cell" xfId="248"/>
    <cellStyle name="SAS FM Protected member data cell 2" xfId="249"/>
    <cellStyle name="SAS FM Protected member data cell 2 2" xfId="382"/>
    <cellStyle name="SAS FM Protected member data cell 3" xfId="336"/>
    <cellStyle name="SAS FM Protected member data cell_Ark2" xfId="250"/>
    <cellStyle name="SAS FM Read-only data cell (data entry table)" xfId="251"/>
    <cellStyle name="SAS FM Read-only data cell (data entry table) 2" xfId="252"/>
    <cellStyle name="SAS FM Read-only data cell (data entry table) 2 2" xfId="383"/>
    <cellStyle name="SAS FM Read-only data cell (data entry table) 3" xfId="337"/>
    <cellStyle name="SAS FM Read-only data cell (data entry table)_Ark2" xfId="253"/>
    <cellStyle name="SAS FM Read-only data cell (read-only table)" xfId="254"/>
    <cellStyle name="SAS FM Read-only data cell (read-only table) 2" xfId="255"/>
    <cellStyle name="SAS FM Read-only data cell (read-only table) 2 2" xfId="384"/>
    <cellStyle name="SAS FM Read-only data cell (read-only table) 3" xfId="338"/>
    <cellStyle name="SAS FM Read-only data cell (read-only table)_Ark2" xfId="256"/>
    <cellStyle name="SAS FM Row drillable header" xfId="257"/>
    <cellStyle name="SAS FM Row header" xfId="258"/>
    <cellStyle name="SAS FM Slicers" xfId="259"/>
    <cellStyle name="SAS FM Supplemented member data cell" xfId="260"/>
    <cellStyle name="SAS FM Supplemented member data cell 2" xfId="261"/>
    <cellStyle name="SAS FM Supplemented member data cell 2 2" xfId="385"/>
    <cellStyle name="SAS FM Supplemented member data cell 3" xfId="339"/>
    <cellStyle name="SAS FM Supplemented member data cell_Ark2" xfId="262"/>
    <cellStyle name="SAS FM Writeable data cell" xfId="263"/>
    <cellStyle name="SAS FM Writeable data cell 2" xfId="264"/>
    <cellStyle name="SAS FM Writeable data cell 2 2" xfId="386"/>
    <cellStyle name="SAS FM Writeable data cell 3" xfId="340"/>
    <cellStyle name="SAS FM Writeable data cell_Ark2" xfId="265"/>
    <cellStyle name="Semleges" xfId="266"/>
    <cellStyle name="showExposure" xfId="267"/>
    <cellStyle name="Standard 2" xfId="268"/>
    <cellStyle name="Standard 3" xfId="6"/>
    <cellStyle name="Standard 3 2" xfId="269"/>
    <cellStyle name="Standard 3 2 2" xfId="341"/>
    <cellStyle name="Standard 4" xfId="270"/>
    <cellStyle name="Standard 6" xfId="271"/>
    <cellStyle name="Standard_20100129_1559 Jentsch_COREP ON 20100129 COREP preliminary proposal_CR SA" xfId="272"/>
    <cellStyle name="Számítás" xfId="273"/>
    <cellStyle name="TemplateCollectionStyle" xfId="274"/>
    <cellStyle name="Texto de advertencia" xfId="275"/>
    <cellStyle name="Texto explicativo" xfId="276"/>
    <cellStyle name="Title" xfId="277"/>
    <cellStyle name="Title 2" xfId="278"/>
    <cellStyle name="Title2" xfId="279"/>
    <cellStyle name="Título" xfId="280"/>
    <cellStyle name="Título 1" xfId="281"/>
    <cellStyle name="Título 2" xfId="282"/>
    <cellStyle name="Título 3" xfId="283"/>
    <cellStyle name="Título_20091015 DE_Proposed amendments to CR SEC_MKR" xfId="284"/>
    <cellStyle name="Total 2" xfId="285"/>
    <cellStyle name="Warning Text" xfId="286"/>
    <cellStyle name="Warning Text 2" xfId="287"/>
    <cellStyle name="Warning Text_Ark3" xfId="387"/>
    <cellStyle name="Összesen" xfId="2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Kontortema">
  <a:themeElements>
    <a:clrScheme name="LSB 2019">
      <a:dk1>
        <a:srgbClr val="000000"/>
      </a:dk1>
      <a:lt1>
        <a:srgbClr val="FFFFFF"/>
      </a:lt1>
      <a:dk2>
        <a:srgbClr val="5D5D62"/>
      </a:dk2>
      <a:lt2>
        <a:srgbClr val="E7E6E6"/>
      </a:lt2>
      <a:accent1>
        <a:srgbClr val="FF585D"/>
      </a:accent1>
      <a:accent2>
        <a:srgbClr val="43695B"/>
      </a:accent2>
      <a:accent3>
        <a:srgbClr val="80E0A7"/>
      </a:accent3>
      <a:accent4>
        <a:srgbClr val="003594"/>
      </a:accent4>
      <a:accent5>
        <a:srgbClr val="418FDE"/>
      </a:accent5>
      <a:accent6>
        <a:srgbClr val="F0E991"/>
      </a:accent6>
      <a:hlink>
        <a:srgbClr val="941651"/>
      </a:hlink>
      <a:folHlink>
        <a:srgbClr val="929292"/>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3"/>
  <sheetViews>
    <sheetView tabSelected="1" workbookViewId="0"/>
  </sheetViews>
  <sheetFormatPr defaultRowHeight="10.5" x14ac:dyDescent="0.25"/>
  <cols>
    <col min="1" max="1" width="52.140625" style="49" customWidth="1"/>
    <col min="2" max="2" width="7.5703125" style="78" customWidth="1"/>
    <col min="3" max="16384" width="9.140625" style="49"/>
  </cols>
  <sheetData>
    <row r="2" spans="1:2" ht="18.75" customHeight="1" x14ac:dyDescent="0.25">
      <c r="A2" s="85" t="s">
        <v>469</v>
      </c>
      <c r="B2" s="86">
        <v>2019</v>
      </c>
    </row>
    <row r="3" spans="1:2" ht="15.75" customHeight="1" x14ac:dyDescent="0.2">
      <c r="A3" s="110" t="s">
        <v>41</v>
      </c>
      <c r="B3" s="111"/>
    </row>
    <row r="4" spans="1:2" ht="10.5" customHeight="1" x14ac:dyDescent="0.25">
      <c r="A4" s="79"/>
      <c r="B4" s="80"/>
    </row>
    <row r="5" spans="1:2" ht="15.75" customHeight="1" x14ac:dyDescent="0.25">
      <c r="A5" s="39" t="s">
        <v>477</v>
      </c>
      <c r="B5" s="74" t="s">
        <v>475</v>
      </c>
    </row>
    <row r="6" spans="1:2" ht="15.75" customHeight="1" x14ac:dyDescent="0.25">
      <c r="A6" s="81" t="s">
        <v>398</v>
      </c>
      <c r="B6" s="82">
        <v>1</v>
      </c>
    </row>
    <row r="7" spans="1:2" ht="15.75" customHeight="1" x14ac:dyDescent="0.25">
      <c r="A7" s="81" t="s">
        <v>472</v>
      </c>
      <c r="B7" s="82">
        <v>2</v>
      </c>
    </row>
    <row r="8" spans="1:2" ht="15.75" customHeight="1" x14ac:dyDescent="0.25">
      <c r="A8" s="81" t="s">
        <v>471</v>
      </c>
      <c r="B8" s="82">
        <v>3</v>
      </c>
    </row>
    <row r="9" spans="1:2" ht="15.75" customHeight="1" x14ac:dyDescent="0.25">
      <c r="A9" s="81" t="s">
        <v>470</v>
      </c>
      <c r="B9" s="82">
        <v>4</v>
      </c>
    </row>
    <row r="10" spans="1:2" ht="15.75" customHeight="1" x14ac:dyDescent="0.25">
      <c r="A10" s="81" t="s">
        <v>329</v>
      </c>
      <c r="B10" s="82">
        <v>5</v>
      </c>
    </row>
    <row r="11" spans="1:2" ht="15.75" customHeight="1" x14ac:dyDescent="0.25">
      <c r="A11" s="81" t="s">
        <v>492</v>
      </c>
      <c r="B11" s="82">
        <v>6</v>
      </c>
    </row>
    <row r="12" spans="1:2" ht="15.75" customHeight="1" x14ac:dyDescent="0.25">
      <c r="A12" s="81" t="s">
        <v>506</v>
      </c>
      <c r="B12" s="82">
        <v>7</v>
      </c>
    </row>
    <row r="13" spans="1:2" ht="15.75" customHeight="1" x14ac:dyDescent="0.25">
      <c r="A13" s="81" t="s">
        <v>539</v>
      </c>
      <c r="B13" s="82">
        <v>8</v>
      </c>
    </row>
  </sheetData>
  <sheetProtection password="E1CC" sheet="1" objects="1" scenarios="1"/>
  <mergeCells count="1">
    <mergeCell ref="A3:B3"/>
  </mergeCells>
  <hyperlinks>
    <hyperlink ref="B6" location="'1'!A1" display="'1'!A1"/>
    <hyperlink ref="B7" location="'2'!A1" display="'2'!A1"/>
    <hyperlink ref="B8" location="'3'!A1" display="'3'!A1"/>
    <hyperlink ref="B9" location="'4'!A1" display="'4'!A1"/>
    <hyperlink ref="B10" location="'5'!A1" display="'5'!A1"/>
    <hyperlink ref="B11" location="'6'!A1" display="'6'!A1"/>
    <hyperlink ref="B12" location="'7'!A1" display="'7'!A1"/>
    <hyperlink ref="B13" location="'8'!A1" display="'8'!A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heetViews>
  <sheetFormatPr defaultRowHeight="10.5" x14ac:dyDescent="0.25"/>
  <cols>
    <col min="1" max="1" width="57.85546875" style="49" customWidth="1"/>
    <col min="2" max="3" width="27.42578125" style="49" customWidth="1"/>
    <col min="4" max="4" width="9.140625" style="49"/>
    <col min="5" max="5" width="9.85546875" style="49" bestFit="1" customWidth="1"/>
    <col min="6" max="16384" width="9.140625" style="49"/>
  </cols>
  <sheetData>
    <row r="1" spans="1:5" x14ac:dyDescent="0.25">
      <c r="A1" s="87"/>
      <c r="B1" s="87"/>
      <c r="C1" s="87"/>
      <c r="E1" s="87"/>
    </row>
    <row r="2" spans="1:5" ht="15" x14ac:dyDescent="0.25">
      <c r="A2" s="162" t="s">
        <v>536</v>
      </c>
      <c r="B2" s="163"/>
      <c r="C2" s="164"/>
      <c r="E2" s="83" t="s">
        <v>476</v>
      </c>
    </row>
    <row r="3" spans="1:5" ht="14.25" customHeight="1" x14ac:dyDescent="0.25">
      <c r="A3" s="112" t="str">
        <f>CONCATENATE("Pr. 31. december ",Forside!$B$2)</f>
        <v>Pr. 31. december 2019</v>
      </c>
      <c r="B3" s="113"/>
      <c r="C3" s="114"/>
    </row>
    <row r="4" spans="1:5" ht="14.25" customHeight="1" x14ac:dyDescent="0.25">
      <c r="A4" s="39" t="s">
        <v>435</v>
      </c>
      <c r="B4" s="182" t="s">
        <v>495</v>
      </c>
      <c r="C4" s="182"/>
    </row>
    <row r="5" spans="1:5" ht="26.25" customHeight="1" x14ac:dyDescent="0.25">
      <c r="A5" s="39" t="s">
        <v>537</v>
      </c>
      <c r="B5" s="90" t="s">
        <v>538</v>
      </c>
      <c r="C5" s="90" t="s">
        <v>496</v>
      </c>
    </row>
    <row r="6" spans="1:5" ht="15" customHeight="1" x14ac:dyDescent="0.25">
      <c r="A6" s="91" t="s">
        <v>497</v>
      </c>
      <c r="B6" s="96">
        <v>0</v>
      </c>
      <c r="C6" s="96">
        <v>0</v>
      </c>
    </row>
    <row r="7" spans="1:5" ht="15" customHeight="1" x14ac:dyDescent="0.25">
      <c r="A7" s="91" t="s">
        <v>498</v>
      </c>
      <c r="B7" s="96">
        <v>0</v>
      </c>
      <c r="C7" s="96">
        <v>0</v>
      </c>
    </row>
    <row r="8" spans="1:5" ht="15" customHeight="1" x14ac:dyDescent="0.25">
      <c r="A8" s="91" t="s">
        <v>499</v>
      </c>
      <c r="B8" s="96">
        <v>0</v>
      </c>
      <c r="C8" s="96">
        <v>0</v>
      </c>
    </row>
    <row r="9" spans="1:5" ht="15" customHeight="1" x14ac:dyDescent="0.25">
      <c r="A9" s="91" t="s">
        <v>500</v>
      </c>
      <c r="B9" s="96">
        <v>0</v>
      </c>
      <c r="C9" s="96">
        <v>0</v>
      </c>
    </row>
    <row r="10" spans="1:5" ht="15" customHeight="1" x14ac:dyDescent="0.25">
      <c r="A10" s="91" t="s">
        <v>501</v>
      </c>
      <c r="B10" s="96">
        <v>0</v>
      </c>
      <c r="C10" s="96">
        <v>0</v>
      </c>
    </row>
    <row r="11" spans="1:5" ht="15" customHeight="1" x14ac:dyDescent="0.25">
      <c r="A11" s="91" t="s">
        <v>502</v>
      </c>
      <c r="B11" s="96">
        <v>0</v>
      </c>
      <c r="C11" s="96">
        <v>0</v>
      </c>
    </row>
    <row r="12" spans="1:5" ht="15" customHeight="1" x14ac:dyDescent="0.25">
      <c r="A12" s="91" t="s">
        <v>503</v>
      </c>
      <c r="B12" s="96">
        <v>0</v>
      </c>
      <c r="C12" s="96">
        <v>0</v>
      </c>
    </row>
    <row r="13" spans="1:5" ht="15" customHeight="1" x14ac:dyDescent="0.25">
      <c r="A13" s="93" t="s">
        <v>194</v>
      </c>
      <c r="B13" s="97">
        <v>0</v>
      </c>
      <c r="C13" s="97">
        <v>0</v>
      </c>
    </row>
  </sheetData>
  <sheetProtection password="E1CC" sheet="1" objects="1" scenarios="1"/>
  <mergeCells count="3">
    <mergeCell ref="A2:C2"/>
    <mergeCell ref="B4:C4"/>
    <mergeCell ref="A3:C3"/>
  </mergeCells>
  <hyperlinks>
    <hyperlink ref="E2" location="Forside!A1" display="Forsi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zoomScaleNormal="100" workbookViewId="0"/>
  </sheetViews>
  <sheetFormatPr defaultRowHeight="14.25" x14ac:dyDescent="0.2"/>
  <cols>
    <col min="1" max="1" width="9.140625" style="44"/>
    <col min="2" max="2" width="75.7109375" style="44" customWidth="1"/>
    <col min="3" max="3" width="19.140625" style="46" bestFit="1" customWidth="1"/>
    <col min="4" max="4" width="29.42578125" style="46" customWidth="1"/>
    <col min="5" max="5" width="9.140625" style="44"/>
    <col min="6" max="6" width="9.85546875" style="44" bestFit="1" customWidth="1"/>
    <col min="7" max="7" width="9.140625" style="44"/>
    <col min="8" max="8" width="16.28515625" style="44" bestFit="1" customWidth="1"/>
    <col min="9" max="16384" width="9.140625" style="44"/>
  </cols>
  <sheetData>
    <row r="1" spans="1:6" s="48" customFormat="1" ht="10.5" x14ac:dyDescent="0.15"/>
    <row r="2" spans="1:6" ht="15" x14ac:dyDescent="0.2">
      <c r="A2" s="115" t="s">
        <v>398</v>
      </c>
      <c r="B2" s="116"/>
      <c r="C2" s="116"/>
      <c r="D2" s="117"/>
      <c r="F2" s="83" t="s">
        <v>476</v>
      </c>
    </row>
    <row r="3" spans="1:6" ht="26.25" customHeight="1" x14ac:dyDescent="0.2">
      <c r="A3" s="112" t="str">
        <f>CONCATENATE("Pr. 31. december ",Forside!$B$2)</f>
        <v>Pr. 31. december 2019</v>
      </c>
      <c r="B3" s="114"/>
      <c r="C3" s="24" t="s">
        <v>435</v>
      </c>
      <c r="D3" s="24" t="s">
        <v>404</v>
      </c>
    </row>
    <row r="4" spans="1:6" x14ac:dyDescent="0.2">
      <c r="A4" s="112" t="s">
        <v>80</v>
      </c>
      <c r="B4" s="113"/>
      <c r="C4" s="113"/>
      <c r="D4" s="114"/>
    </row>
    <row r="5" spans="1:6" ht="21" x14ac:dyDescent="0.2">
      <c r="A5" s="17">
        <v>1</v>
      </c>
      <c r="B5" s="18" t="s">
        <v>62</v>
      </c>
      <c r="C5" s="19">
        <v>347219</v>
      </c>
      <c r="D5" s="20" t="s">
        <v>399</v>
      </c>
    </row>
    <row r="6" spans="1:6" x14ac:dyDescent="0.2">
      <c r="A6" s="17"/>
      <c r="B6" s="18" t="s">
        <v>63</v>
      </c>
      <c r="C6" s="19">
        <v>347219</v>
      </c>
      <c r="D6" s="21" t="s">
        <v>70</v>
      </c>
    </row>
    <row r="7" spans="1:6" x14ac:dyDescent="0.2">
      <c r="A7" s="17"/>
      <c r="B7" s="18" t="s">
        <v>65</v>
      </c>
      <c r="C7" s="19">
        <v>0</v>
      </c>
      <c r="D7" s="21" t="s">
        <v>70</v>
      </c>
    </row>
    <row r="8" spans="1:6" x14ac:dyDescent="0.2">
      <c r="A8" s="17"/>
      <c r="B8" s="18" t="s">
        <v>64</v>
      </c>
      <c r="C8" s="19">
        <v>0</v>
      </c>
      <c r="D8" s="21" t="s">
        <v>70</v>
      </c>
    </row>
    <row r="9" spans="1:6" x14ac:dyDescent="0.2">
      <c r="A9" s="17">
        <v>2</v>
      </c>
      <c r="B9" s="18" t="s">
        <v>66</v>
      </c>
      <c r="C9" s="19">
        <v>1348529</v>
      </c>
      <c r="D9" s="21" t="s">
        <v>71</v>
      </c>
    </row>
    <row r="10" spans="1:6" x14ac:dyDescent="0.2">
      <c r="A10" s="17">
        <v>3</v>
      </c>
      <c r="B10" s="18" t="s">
        <v>69</v>
      </c>
      <c r="C10" s="19">
        <v>46657</v>
      </c>
      <c r="D10" s="21" t="s">
        <v>72</v>
      </c>
    </row>
    <row r="11" spans="1:6" x14ac:dyDescent="0.2">
      <c r="A11" s="17" t="s">
        <v>67</v>
      </c>
      <c r="B11" s="18" t="s">
        <v>74</v>
      </c>
      <c r="C11" s="19">
        <v>0</v>
      </c>
      <c r="D11" s="21" t="s">
        <v>73</v>
      </c>
    </row>
    <row r="12" spans="1:6" ht="31.5" x14ac:dyDescent="0.2">
      <c r="A12" s="17">
        <v>4</v>
      </c>
      <c r="B12" s="18" t="s">
        <v>76</v>
      </c>
      <c r="C12" s="19">
        <v>0</v>
      </c>
      <c r="D12" s="21" t="s">
        <v>394</v>
      </c>
    </row>
    <row r="13" spans="1:6" x14ac:dyDescent="0.2">
      <c r="A13" s="17">
        <v>5</v>
      </c>
      <c r="B13" s="18" t="s">
        <v>75</v>
      </c>
      <c r="C13" s="19">
        <v>0</v>
      </c>
      <c r="D13" s="21" t="s">
        <v>77</v>
      </c>
    </row>
    <row r="14" spans="1:6" ht="21" x14ac:dyDescent="0.2">
      <c r="A14" s="17" t="s">
        <v>68</v>
      </c>
      <c r="B14" s="18" t="s">
        <v>78</v>
      </c>
      <c r="C14" s="19">
        <v>140523</v>
      </c>
      <c r="D14" s="21" t="s">
        <v>79</v>
      </c>
    </row>
    <row r="15" spans="1:6" x14ac:dyDescent="0.2">
      <c r="A15" s="26">
        <v>6</v>
      </c>
      <c r="B15" s="27" t="s">
        <v>405</v>
      </c>
      <c r="C15" s="28">
        <f>SUM(C5,C9:C14)</f>
        <v>1882928</v>
      </c>
      <c r="D15" s="21"/>
    </row>
    <row r="16" spans="1:6" x14ac:dyDescent="0.2">
      <c r="A16" s="112" t="s">
        <v>374</v>
      </c>
      <c r="B16" s="113"/>
      <c r="C16" s="113"/>
      <c r="D16" s="114"/>
    </row>
    <row r="17" spans="1:4" x14ac:dyDescent="0.2">
      <c r="A17" s="17">
        <v>7</v>
      </c>
      <c r="B17" s="18" t="s">
        <v>103</v>
      </c>
      <c r="C17" s="19">
        <v>-2661</v>
      </c>
      <c r="D17" s="20" t="s">
        <v>115</v>
      </c>
    </row>
    <row r="18" spans="1:4" ht="21" x14ac:dyDescent="0.2">
      <c r="A18" s="17">
        <v>8</v>
      </c>
      <c r="B18" s="18" t="s">
        <v>104</v>
      </c>
      <c r="C18" s="19">
        <v>-69668</v>
      </c>
      <c r="D18" s="20" t="s">
        <v>406</v>
      </c>
    </row>
    <row r="19" spans="1:4" x14ac:dyDescent="0.2">
      <c r="A19" s="17">
        <v>9</v>
      </c>
      <c r="B19" s="18" t="s">
        <v>92</v>
      </c>
      <c r="C19" s="19" t="s">
        <v>49</v>
      </c>
      <c r="D19" s="20"/>
    </row>
    <row r="20" spans="1:4" ht="31.5" x14ac:dyDescent="0.2">
      <c r="A20" s="17">
        <v>10</v>
      </c>
      <c r="B20" s="18" t="s">
        <v>150</v>
      </c>
      <c r="C20" s="19">
        <v>0</v>
      </c>
      <c r="D20" s="20" t="s">
        <v>407</v>
      </c>
    </row>
    <row r="21" spans="1:4" x14ac:dyDescent="0.2">
      <c r="A21" s="17">
        <v>11</v>
      </c>
      <c r="B21" s="18" t="s">
        <v>105</v>
      </c>
      <c r="C21" s="19">
        <v>0</v>
      </c>
      <c r="D21" s="20" t="s">
        <v>114</v>
      </c>
    </row>
    <row r="22" spans="1:4" ht="21" x14ac:dyDescent="0.2">
      <c r="A22" s="17">
        <v>12</v>
      </c>
      <c r="B22" s="18" t="s">
        <v>106</v>
      </c>
      <c r="C22" s="19">
        <v>-11689</v>
      </c>
      <c r="D22" s="20" t="s">
        <v>408</v>
      </c>
    </row>
    <row r="23" spans="1:4" ht="21" x14ac:dyDescent="0.2">
      <c r="A23" s="17">
        <v>13</v>
      </c>
      <c r="B23" s="18" t="s">
        <v>107</v>
      </c>
      <c r="C23" s="19">
        <v>0</v>
      </c>
      <c r="D23" s="20" t="s">
        <v>113</v>
      </c>
    </row>
    <row r="24" spans="1:4" ht="21" x14ac:dyDescent="0.2">
      <c r="A24" s="17">
        <v>14</v>
      </c>
      <c r="B24" s="18" t="s">
        <v>151</v>
      </c>
      <c r="C24" s="19">
        <v>0</v>
      </c>
      <c r="D24" s="20" t="s">
        <v>112</v>
      </c>
    </row>
    <row r="25" spans="1:4" ht="21" x14ac:dyDescent="0.2">
      <c r="A25" s="17">
        <v>15</v>
      </c>
      <c r="B25" s="18" t="s">
        <v>108</v>
      </c>
      <c r="C25" s="19">
        <v>0</v>
      </c>
      <c r="D25" s="20" t="s">
        <v>409</v>
      </c>
    </row>
    <row r="26" spans="1:4" ht="21" x14ac:dyDescent="0.2">
      <c r="A26" s="17">
        <v>16</v>
      </c>
      <c r="B26" s="18" t="s">
        <v>109</v>
      </c>
      <c r="C26" s="19">
        <v>-4955</v>
      </c>
      <c r="D26" s="20" t="s">
        <v>410</v>
      </c>
    </row>
    <row r="27" spans="1:4" ht="31.5" x14ac:dyDescent="0.2">
      <c r="A27" s="17">
        <v>17</v>
      </c>
      <c r="B27" s="18" t="s">
        <v>110</v>
      </c>
      <c r="C27" s="19">
        <v>0</v>
      </c>
      <c r="D27" s="20" t="s">
        <v>402</v>
      </c>
    </row>
    <row r="28" spans="1:4" ht="42" x14ac:dyDescent="0.2">
      <c r="A28" s="17">
        <v>18</v>
      </c>
      <c r="B28" s="18" t="s">
        <v>111</v>
      </c>
      <c r="C28" s="19">
        <v>0</v>
      </c>
      <c r="D28" s="20" t="s">
        <v>401</v>
      </c>
    </row>
    <row r="29" spans="1:4" ht="52.5" x14ac:dyDescent="0.2">
      <c r="A29" s="17">
        <v>19</v>
      </c>
      <c r="B29" s="18" t="s">
        <v>437</v>
      </c>
      <c r="C29" s="19">
        <v>0</v>
      </c>
      <c r="D29" s="20" t="s">
        <v>403</v>
      </c>
    </row>
    <row r="30" spans="1:4" x14ac:dyDescent="0.2">
      <c r="A30" s="17">
        <v>20</v>
      </c>
      <c r="B30" s="18" t="s">
        <v>92</v>
      </c>
      <c r="C30" s="19" t="s">
        <v>49</v>
      </c>
      <c r="D30" s="20"/>
    </row>
    <row r="31" spans="1:4" ht="21" x14ac:dyDescent="0.2">
      <c r="A31" s="17" t="s">
        <v>3</v>
      </c>
      <c r="B31" s="18" t="s">
        <v>99</v>
      </c>
      <c r="C31" s="19">
        <v>0</v>
      </c>
      <c r="D31" s="20" t="s">
        <v>100</v>
      </c>
    </row>
    <row r="32" spans="1:4" ht="21" x14ac:dyDescent="0.2">
      <c r="A32" s="17" t="s">
        <v>4</v>
      </c>
      <c r="B32" s="18" t="s">
        <v>98</v>
      </c>
      <c r="C32" s="19">
        <v>0</v>
      </c>
      <c r="D32" s="20" t="s">
        <v>101</v>
      </c>
    </row>
    <row r="33" spans="1:4" ht="42" x14ac:dyDescent="0.2">
      <c r="A33" s="17" t="s">
        <v>81</v>
      </c>
      <c r="B33" s="18" t="s">
        <v>97</v>
      </c>
      <c r="C33" s="19">
        <v>0</v>
      </c>
      <c r="D33" s="20" t="s">
        <v>438</v>
      </c>
    </row>
    <row r="34" spans="1:4" ht="21" x14ac:dyDescent="0.2">
      <c r="A34" s="17" t="s">
        <v>82</v>
      </c>
      <c r="B34" s="18" t="s">
        <v>96</v>
      </c>
      <c r="C34" s="19">
        <v>0</v>
      </c>
      <c r="D34" s="20" t="s">
        <v>400</v>
      </c>
    </row>
    <row r="35" spans="1:4" ht="31.5" x14ac:dyDescent="0.2">
      <c r="A35" s="17">
        <v>21</v>
      </c>
      <c r="B35" s="18" t="s">
        <v>95</v>
      </c>
      <c r="C35" s="19">
        <v>0</v>
      </c>
      <c r="D35" s="20" t="s">
        <v>411</v>
      </c>
    </row>
    <row r="36" spans="1:4" x14ac:dyDescent="0.2">
      <c r="A36" s="17">
        <v>22</v>
      </c>
      <c r="B36" s="18" t="s">
        <v>94</v>
      </c>
      <c r="C36" s="19">
        <v>0</v>
      </c>
      <c r="D36" s="20" t="s">
        <v>102</v>
      </c>
    </row>
    <row r="37" spans="1:4" ht="31.5" x14ac:dyDescent="0.2">
      <c r="A37" s="17">
        <v>23</v>
      </c>
      <c r="B37" s="18" t="s">
        <v>93</v>
      </c>
      <c r="C37" s="19">
        <v>0</v>
      </c>
      <c r="D37" s="20" t="s">
        <v>412</v>
      </c>
    </row>
    <row r="38" spans="1:4" x14ac:dyDescent="0.2">
      <c r="A38" s="17">
        <v>24</v>
      </c>
      <c r="B38" s="18" t="s">
        <v>92</v>
      </c>
      <c r="C38" s="19">
        <v>0</v>
      </c>
      <c r="D38" s="20"/>
    </row>
    <row r="39" spans="1:4" ht="31.5" x14ac:dyDescent="0.2">
      <c r="A39" s="17">
        <v>25</v>
      </c>
      <c r="B39" s="18" t="s">
        <v>91</v>
      </c>
      <c r="C39" s="19">
        <v>0</v>
      </c>
      <c r="D39" s="20" t="s">
        <v>411</v>
      </c>
    </row>
    <row r="40" spans="1:4" x14ac:dyDescent="0.2">
      <c r="A40" s="17" t="s">
        <v>83</v>
      </c>
      <c r="B40" s="18" t="s">
        <v>90</v>
      </c>
      <c r="C40" s="19">
        <v>0</v>
      </c>
      <c r="D40" s="22" t="s">
        <v>393</v>
      </c>
    </row>
    <row r="41" spans="1:4" x14ac:dyDescent="0.2">
      <c r="A41" s="17" t="s">
        <v>84</v>
      </c>
      <c r="B41" s="18" t="s">
        <v>89</v>
      </c>
      <c r="C41" s="19">
        <v>0</v>
      </c>
      <c r="D41" s="20" t="s">
        <v>88</v>
      </c>
    </row>
    <row r="42" spans="1:4" ht="21" x14ac:dyDescent="0.2">
      <c r="A42" s="17">
        <v>27</v>
      </c>
      <c r="B42" s="18" t="s">
        <v>86</v>
      </c>
      <c r="C42" s="19">
        <v>0</v>
      </c>
      <c r="D42" s="20" t="s">
        <v>87</v>
      </c>
    </row>
    <row r="43" spans="1:4" x14ac:dyDescent="0.2">
      <c r="A43" s="29">
        <v>28</v>
      </c>
      <c r="B43" s="30" t="s">
        <v>85</v>
      </c>
      <c r="C43" s="31">
        <f>SUM(C17:C31,C35:C41,C42)</f>
        <v>-88973</v>
      </c>
      <c r="D43" s="21"/>
    </row>
    <row r="44" spans="1:4" x14ac:dyDescent="0.2">
      <c r="A44" s="29">
        <v>29</v>
      </c>
      <c r="B44" s="30" t="s">
        <v>44</v>
      </c>
      <c r="C44" s="31">
        <f>C15+C43</f>
        <v>1793955</v>
      </c>
      <c r="D44" s="21"/>
    </row>
    <row r="45" spans="1:4" x14ac:dyDescent="0.2">
      <c r="A45" s="112" t="s">
        <v>116</v>
      </c>
      <c r="B45" s="113"/>
      <c r="C45" s="113"/>
      <c r="D45" s="114"/>
    </row>
    <row r="46" spans="1:4" x14ac:dyDescent="0.2">
      <c r="A46" s="17">
        <v>30</v>
      </c>
      <c r="B46" s="18" t="s">
        <v>62</v>
      </c>
      <c r="C46" s="19">
        <v>0</v>
      </c>
      <c r="D46" s="20" t="s">
        <v>117</v>
      </c>
    </row>
    <row r="47" spans="1:4" x14ac:dyDescent="0.2">
      <c r="A47" s="17">
        <v>31</v>
      </c>
      <c r="B47" s="18" t="s">
        <v>118</v>
      </c>
      <c r="C47" s="19">
        <v>0</v>
      </c>
      <c r="D47" s="20"/>
    </row>
    <row r="48" spans="1:4" x14ac:dyDescent="0.2">
      <c r="A48" s="17">
        <v>32</v>
      </c>
      <c r="B48" s="18" t="s">
        <v>119</v>
      </c>
      <c r="C48" s="19">
        <v>0</v>
      </c>
      <c r="D48" s="20"/>
    </row>
    <row r="49" spans="1:4" ht="21" x14ac:dyDescent="0.2">
      <c r="A49" s="17">
        <v>33</v>
      </c>
      <c r="B49" s="18" t="s">
        <v>120</v>
      </c>
      <c r="C49" s="19">
        <v>0</v>
      </c>
      <c r="D49" s="20" t="s">
        <v>121</v>
      </c>
    </row>
    <row r="50" spans="1:4" ht="31.5" x14ac:dyDescent="0.2">
      <c r="A50" s="17">
        <v>34</v>
      </c>
      <c r="B50" s="18" t="s">
        <v>122</v>
      </c>
      <c r="C50" s="19">
        <v>0</v>
      </c>
      <c r="D50" s="20" t="s">
        <v>395</v>
      </c>
    </row>
    <row r="51" spans="1:4" x14ac:dyDescent="0.2">
      <c r="A51" s="17">
        <v>35</v>
      </c>
      <c r="B51" s="18" t="s">
        <v>123</v>
      </c>
      <c r="C51" s="19">
        <v>0</v>
      </c>
      <c r="D51" s="20" t="s">
        <v>121</v>
      </c>
    </row>
    <row r="52" spans="1:4" x14ac:dyDescent="0.2">
      <c r="A52" s="29">
        <v>36</v>
      </c>
      <c r="B52" s="30" t="s">
        <v>124</v>
      </c>
      <c r="C52" s="31">
        <f>SUM(C46,C49:C51)</f>
        <v>0</v>
      </c>
      <c r="D52" s="21"/>
    </row>
    <row r="53" spans="1:4" x14ac:dyDescent="0.2">
      <c r="A53" s="112" t="s">
        <v>375</v>
      </c>
      <c r="B53" s="113"/>
      <c r="C53" s="113"/>
      <c r="D53" s="114"/>
    </row>
    <row r="54" spans="1:4" ht="31.5" x14ac:dyDescent="0.2">
      <c r="A54" s="17">
        <v>37</v>
      </c>
      <c r="B54" s="18" t="s">
        <v>130</v>
      </c>
      <c r="C54" s="19">
        <v>0</v>
      </c>
      <c r="D54" s="20" t="s">
        <v>413</v>
      </c>
    </row>
    <row r="55" spans="1:4" ht="42" x14ac:dyDescent="0.2">
      <c r="A55" s="17">
        <v>38</v>
      </c>
      <c r="B55" s="18" t="s">
        <v>389</v>
      </c>
      <c r="C55" s="19">
        <v>0</v>
      </c>
      <c r="D55" s="20" t="s">
        <v>414</v>
      </c>
    </row>
    <row r="56" spans="1:4" ht="42" x14ac:dyDescent="0.2">
      <c r="A56" s="17">
        <v>39</v>
      </c>
      <c r="B56" s="18" t="s">
        <v>439</v>
      </c>
      <c r="C56" s="19">
        <v>0</v>
      </c>
      <c r="D56" s="20" t="s">
        <v>415</v>
      </c>
    </row>
    <row r="57" spans="1:4" ht="42" x14ac:dyDescent="0.2">
      <c r="A57" s="17">
        <v>40</v>
      </c>
      <c r="B57" s="18" t="s">
        <v>390</v>
      </c>
      <c r="C57" s="19">
        <v>0</v>
      </c>
      <c r="D57" s="20" t="s">
        <v>416</v>
      </c>
    </row>
    <row r="58" spans="1:4" x14ac:dyDescent="0.2">
      <c r="A58" s="17">
        <v>41</v>
      </c>
      <c r="B58" s="18" t="s">
        <v>92</v>
      </c>
      <c r="C58" s="19">
        <v>0</v>
      </c>
      <c r="D58" s="20"/>
    </row>
    <row r="59" spans="1:4" ht="21" x14ac:dyDescent="0.2">
      <c r="A59" s="17">
        <v>42</v>
      </c>
      <c r="B59" s="18" t="s">
        <v>128</v>
      </c>
      <c r="C59" s="19">
        <v>0</v>
      </c>
      <c r="D59" s="20" t="s">
        <v>129</v>
      </c>
    </row>
    <row r="60" spans="1:4" x14ac:dyDescent="0.2">
      <c r="A60" s="29">
        <v>43</v>
      </c>
      <c r="B60" s="30" t="s">
        <v>127</v>
      </c>
      <c r="C60" s="31">
        <f>SUM(C54:C58,C59)</f>
        <v>0</v>
      </c>
      <c r="D60" s="21"/>
    </row>
    <row r="61" spans="1:4" x14ac:dyDescent="0.2">
      <c r="A61" s="29">
        <v>44</v>
      </c>
      <c r="B61" s="30" t="s">
        <v>126</v>
      </c>
      <c r="C61" s="31">
        <f>C52+C60</f>
        <v>0</v>
      </c>
      <c r="D61" s="21"/>
    </row>
    <row r="62" spans="1:4" x14ac:dyDescent="0.2">
      <c r="A62" s="29">
        <v>45</v>
      </c>
      <c r="B62" s="32" t="s">
        <v>125</v>
      </c>
      <c r="C62" s="31">
        <f>C44+C61</f>
        <v>1793955</v>
      </c>
      <c r="D62" s="21"/>
    </row>
    <row r="63" spans="1:4" x14ac:dyDescent="0.2">
      <c r="A63" s="112" t="s">
        <v>131</v>
      </c>
      <c r="B63" s="113"/>
      <c r="C63" s="113"/>
      <c r="D63" s="114"/>
    </row>
    <row r="64" spans="1:4" x14ac:dyDescent="0.2">
      <c r="A64" s="17">
        <v>46</v>
      </c>
      <c r="B64" s="18" t="s">
        <v>62</v>
      </c>
      <c r="C64" s="19">
        <v>100000</v>
      </c>
      <c r="D64" s="20" t="s">
        <v>137</v>
      </c>
    </row>
    <row r="65" spans="1:4" ht="21" x14ac:dyDescent="0.2">
      <c r="A65" s="17">
        <v>47</v>
      </c>
      <c r="B65" s="18" t="s">
        <v>132</v>
      </c>
      <c r="C65" s="19">
        <v>0</v>
      </c>
      <c r="D65" s="20" t="s">
        <v>138</v>
      </c>
    </row>
    <row r="66" spans="1:4" ht="31.5" x14ac:dyDescent="0.2">
      <c r="A66" s="17">
        <v>48</v>
      </c>
      <c r="B66" s="18" t="s">
        <v>133</v>
      </c>
      <c r="C66" s="19">
        <v>0</v>
      </c>
      <c r="D66" s="20" t="s">
        <v>396</v>
      </c>
    </row>
    <row r="67" spans="1:4" x14ac:dyDescent="0.2">
      <c r="A67" s="17">
        <v>49</v>
      </c>
      <c r="B67" s="18" t="s">
        <v>134</v>
      </c>
      <c r="C67" s="19">
        <v>0</v>
      </c>
      <c r="D67" s="20" t="s">
        <v>138</v>
      </c>
    </row>
    <row r="68" spans="1:4" x14ac:dyDescent="0.2">
      <c r="A68" s="17">
        <v>50</v>
      </c>
      <c r="B68" s="18" t="s">
        <v>135</v>
      </c>
      <c r="C68" s="19">
        <v>0</v>
      </c>
      <c r="D68" s="20" t="s">
        <v>139</v>
      </c>
    </row>
    <row r="69" spans="1:4" x14ac:dyDescent="0.2">
      <c r="A69" s="29">
        <v>51</v>
      </c>
      <c r="B69" s="32" t="s">
        <v>136</v>
      </c>
      <c r="C69" s="31">
        <f>SUM(C64:C66,C68)</f>
        <v>100000</v>
      </c>
      <c r="D69" s="20"/>
    </row>
    <row r="70" spans="1:4" x14ac:dyDescent="0.2">
      <c r="A70" s="112" t="s">
        <v>376</v>
      </c>
      <c r="B70" s="113"/>
      <c r="C70" s="113"/>
      <c r="D70" s="114"/>
    </row>
    <row r="71" spans="1:4" ht="31.5" x14ac:dyDescent="0.2">
      <c r="A71" s="17">
        <v>52</v>
      </c>
      <c r="B71" s="18" t="s">
        <v>144</v>
      </c>
      <c r="C71" s="19">
        <v>0</v>
      </c>
      <c r="D71" s="20" t="s">
        <v>417</v>
      </c>
    </row>
    <row r="72" spans="1:4" ht="42" x14ac:dyDescent="0.2">
      <c r="A72" s="17">
        <v>53</v>
      </c>
      <c r="B72" s="18" t="s">
        <v>440</v>
      </c>
      <c r="C72" s="19">
        <v>0</v>
      </c>
      <c r="D72" s="20" t="s">
        <v>418</v>
      </c>
    </row>
    <row r="73" spans="1:4" ht="42" x14ac:dyDescent="0.2">
      <c r="A73" s="17">
        <v>54</v>
      </c>
      <c r="B73" s="18" t="s">
        <v>145</v>
      </c>
      <c r="C73" s="19">
        <v>0</v>
      </c>
      <c r="D73" s="20" t="s">
        <v>419</v>
      </c>
    </row>
    <row r="74" spans="1:4" ht="31.5" x14ac:dyDescent="0.2">
      <c r="A74" s="17">
        <v>55</v>
      </c>
      <c r="B74" s="18" t="s">
        <v>146</v>
      </c>
      <c r="C74" s="19">
        <v>0</v>
      </c>
      <c r="D74" s="20" t="s">
        <v>420</v>
      </c>
    </row>
    <row r="75" spans="1:4" x14ac:dyDescent="0.2">
      <c r="A75" s="17">
        <v>56</v>
      </c>
      <c r="B75" s="18" t="s">
        <v>92</v>
      </c>
      <c r="C75" s="19">
        <v>0</v>
      </c>
      <c r="D75" s="20"/>
    </row>
    <row r="76" spans="1:4" x14ac:dyDescent="0.2">
      <c r="A76" s="29">
        <v>57</v>
      </c>
      <c r="B76" s="32" t="s">
        <v>143</v>
      </c>
      <c r="C76" s="31">
        <f>SUM(C71:C73,C74:C75)</f>
        <v>0</v>
      </c>
      <c r="D76" s="20"/>
    </row>
    <row r="77" spans="1:4" x14ac:dyDescent="0.2">
      <c r="A77" s="29">
        <v>58</v>
      </c>
      <c r="B77" s="32" t="s">
        <v>53</v>
      </c>
      <c r="C77" s="31">
        <f>C69+C76</f>
        <v>100000</v>
      </c>
      <c r="D77" s="20"/>
    </row>
    <row r="78" spans="1:4" x14ac:dyDescent="0.2">
      <c r="A78" s="29">
        <v>59</v>
      </c>
      <c r="B78" s="32" t="s">
        <v>142</v>
      </c>
      <c r="C78" s="31">
        <f>C62+C77</f>
        <v>1893955</v>
      </c>
      <c r="D78" s="20"/>
    </row>
    <row r="79" spans="1:4" ht="42" x14ac:dyDescent="0.2">
      <c r="A79" s="17" t="s">
        <v>140</v>
      </c>
      <c r="B79" s="18" t="s">
        <v>148</v>
      </c>
      <c r="C79" s="19">
        <v>0</v>
      </c>
      <c r="D79" s="20"/>
    </row>
    <row r="80" spans="1:4" ht="42" x14ac:dyDescent="0.2">
      <c r="A80" s="17"/>
      <c r="B80" s="18" t="s">
        <v>147</v>
      </c>
      <c r="C80" s="19">
        <v>0</v>
      </c>
      <c r="D80" s="20"/>
    </row>
    <row r="81" spans="1:8" ht="42" x14ac:dyDescent="0.2">
      <c r="A81" s="17"/>
      <c r="B81" s="18" t="s">
        <v>441</v>
      </c>
      <c r="C81" s="19">
        <v>0</v>
      </c>
      <c r="D81" s="20"/>
    </row>
    <row r="82" spans="1:8" ht="42" x14ac:dyDescent="0.2">
      <c r="A82" s="17"/>
      <c r="B82" s="18" t="s">
        <v>149</v>
      </c>
      <c r="C82" s="19">
        <v>0</v>
      </c>
      <c r="D82" s="20"/>
    </row>
    <row r="83" spans="1:8" x14ac:dyDescent="0.2">
      <c r="A83" s="29">
        <v>60</v>
      </c>
      <c r="B83" s="32" t="s">
        <v>141</v>
      </c>
      <c r="C83" s="31">
        <v>9011287</v>
      </c>
      <c r="D83" s="20"/>
      <c r="H83" s="45"/>
    </row>
    <row r="84" spans="1:8" x14ac:dyDescent="0.2">
      <c r="A84" s="112" t="s">
        <v>162</v>
      </c>
      <c r="B84" s="113"/>
      <c r="C84" s="113"/>
      <c r="D84" s="114"/>
      <c r="H84" s="45"/>
    </row>
    <row r="85" spans="1:8" x14ac:dyDescent="0.2">
      <c r="A85" s="29">
        <v>61</v>
      </c>
      <c r="B85" s="32" t="s">
        <v>153</v>
      </c>
      <c r="C85" s="33">
        <f>C44/C83</f>
        <v>0.19907866656560821</v>
      </c>
      <c r="D85" s="20" t="s">
        <v>391</v>
      </c>
    </row>
    <row r="86" spans="1:8" x14ac:dyDescent="0.2">
      <c r="A86" s="29">
        <v>62</v>
      </c>
      <c r="B86" s="32" t="s">
        <v>154</v>
      </c>
      <c r="C86" s="33">
        <f>C62/C83</f>
        <v>0.19907866656560821</v>
      </c>
      <c r="D86" s="20" t="s">
        <v>392</v>
      </c>
    </row>
    <row r="87" spans="1:8" x14ac:dyDescent="0.2">
      <c r="A87" s="29">
        <v>63</v>
      </c>
      <c r="B87" s="32" t="s">
        <v>155</v>
      </c>
      <c r="C87" s="33">
        <f>C78/C83</f>
        <v>0.21017586056242576</v>
      </c>
      <c r="D87" s="20" t="s">
        <v>163</v>
      </c>
    </row>
    <row r="88" spans="1:8" ht="53.25" x14ac:dyDescent="0.2">
      <c r="A88" s="29">
        <v>64</v>
      </c>
      <c r="B88" s="32" t="s">
        <v>397</v>
      </c>
      <c r="C88" s="33">
        <f>SUM(C89:C92)+4.5%</f>
        <v>8.3699999999999997E-2</v>
      </c>
      <c r="D88" s="20" t="s">
        <v>421</v>
      </c>
    </row>
    <row r="89" spans="1:8" x14ac:dyDescent="0.2">
      <c r="A89" s="29">
        <v>65</v>
      </c>
      <c r="B89" s="32" t="s">
        <v>156</v>
      </c>
      <c r="C89" s="33">
        <v>2.5000000000000001E-2</v>
      </c>
      <c r="D89" s="20"/>
    </row>
    <row r="90" spans="1:8" x14ac:dyDescent="0.2">
      <c r="A90" s="29">
        <v>66</v>
      </c>
      <c r="B90" s="32" t="s">
        <v>157</v>
      </c>
      <c r="C90" s="33">
        <v>1.37E-2</v>
      </c>
      <c r="D90" s="20"/>
    </row>
    <row r="91" spans="1:8" x14ac:dyDescent="0.2">
      <c r="A91" s="29">
        <v>67</v>
      </c>
      <c r="B91" s="32" t="s">
        <v>158</v>
      </c>
      <c r="C91" s="33">
        <v>0</v>
      </c>
      <c r="D91" s="20"/>
    </row>
    <row r="92" spans="1:8" x14ac:dyDescent="0.2">
      <c r="A92" s="29" t="s">
        <v>152</v>
      </c>
      <c r="B92" s="32" t="s">
        <v>159</v>
      </c>
      <c r="C92" s="33">
        <v>0</v>
      </c>
      <c r="D92" s="20"/>
    </row>
    <row r="93" spans="1:8" ht="21.75" x14ac:dyDescent="0.2">
      <c r="A93" s="29">
        <v>68</v>
      </c>
      <c r="B93" s="32" t="s">
        <v>160</v>
      </c>
      <c r="C93" s="33">
        <f>C85-4.5%</f>
        <v>0.1540786665656082</v>
      </c>
      <c r="D93" s="20" t="s">
        <v>164</v>
      </c>
    </row>
    <row r="94" spans="1:8" x14ac:dyDescent="0.2">
      <c r="A94" s="29">
        <v>69</v>
      </c>
      <c r="B94" s="32" t="s">
        <v>161</v>
      </c>
      <c r="C94" s="34" t="s">
        <v>49</v>
      </c>
      <c r="D94" s="20"/>
    </row>
    <row r="95" spans="1:8" x14ac:dyDescent="0.2">
      <c r="A95" s="29">
        <v>70</v>
      </c>
      <c r="B95" s="32" t="s">
        <v>161</v>
      </c>
      <c r="C95" s="34" t="s">
        <v>49</v>
      </c>
      <c r="D95" s="20"/>
    </row>
    <row r="96" spans="1:8" x14ac:dyDescent="0.2">
      <c r="A96" s="29">
        <v>71</v>
      </c>
      <c r="B96" s="32" t="s">
        <v>161</v>
      </c>
      <c r="C96" s="34" t="s">
        <v>49</v>
      </c>
      <c r="D96" s="20"/>
    </row>
    <row r="97" spans="1:4" x14ac:dyDescent="0.2">
      <c r="A97" s="112" t="s">
        <v>162</v>
      </c>
      <c r="B97" s="113"/>
      <c r="C97" s="113"/>
      <c r="D97" s="114"/>
    </row>
    <row r="98" spans="1:4" ht="63" x14ac:dyDescent="0.2">
      <c r="A98" s="17">
        <v>72</v>
      </c>
      <c r="B98" s="18" t="s">
        <v>169</v>
      </c>
      <c r="C98" s="19">
        <v>47473</v>
      </c>
      <c r="D98" s="20" t="s">
        <v>422</v>
      </c>
    </row>
    <row r="99" spans="1:4" ht="31.5" x14ac:dyDescent="0.2">
      <c r="A99" s="17">
        <v>73</v>
      </c>
      <c r="B99" s="18" t="s">
        <v>170</v>
      </c>
      <c r="C99" s="19">
        <v>16125</v>
      </c>
      <c r="D99" s="20" t="s">
        <v>423</v>
      </c>
    </row>
    <row r="100" spans="1:4" x14ac:dyDescent="0.2">
      <c r="A100" s="17">
        <v>74</v>
      </c>
      <c r="B100" s="18" t="s">
        <v>92</v>
      </c>
      <c r="C100" s="23" t="s">
        <v>49</v>
      </c>
      <c r="D100" s="20"/>
    </row>
    <row r="101" spans="1:4" ht="31.5" x14ac:dyDescent="0.2">
      <c r="A101" s="17">
        <v>75</v>
      </c>
      <c r="B101" s="18" t="s">
        <v>171</v>
      </c>
      <c r="C101" s="23" t="s">
        <v>49</v>
      </c>
      <c r="D101" s="20" t="s">
        <v>424</v>
      </c>
    </row>
    <row r="102" spans="1:4" x14ac:dyDescent="0.2">
      <c r="A102" s="112" t="s">
        <v>165</v>
      </c>
      <c r="B102" s="113"/>
      <c r="C102" s="113"/>
      <c r="D102" s="114"/>
    </row>
    <row r="103" spans="1:4" ht="21" x14ac:dyDescent="0.2">
      <c r="A103" s="17">
        <v>76</v>
      </c>
      <c r="B103" s="18" t="s">
        <v>168</v>
      </c>
      <c r="C103" s="23" t="s">
        <v>49</v>
      </c>
      <c r="D103" s="20" t="s">
        <v>167</v>
      </c>
    </row>
    <row r="104" spans="1:4" ht="21" x14ac:dyDescent="0.2">
      <c r="A104" s="17">
        <v>77</v>
      </c>
      <c r="B104" s="18" t="s">
        <v>377</v>
      </c>
      <c r="C104" s="23" t="s">
        <v>49</v>
      </c>
      <c r="D104" s="20" t="s">
        <v>167</v>
      </c>
    </row>
    <row r="105" spans="1:4" ht="21" x14ac:dyDescent="0.2">
      <c r="A105" s="17">
        <v>78</v>
      </c>
      <c r="B105" s="18" t="s">
        <v>172</v>
      </c>
      <c r="C105" s="23" t="s">
        <v>49</v>
      </c>
      <c r="D105" s="20" t="s">
        <v>167</v>
      </c>
    </row>
    <row r="106" spans="1:4" ht="21" x14ac:dyDescent="0.2">
      <c r="A106" s="17">
        <v>79</v>
      </c>
      <c r="B106" s="18" t="s">
        <v>173</v>
      </c>
      <c r="C106" s="23" t="s">
        <v>49</v>
      </c>
      <c r="D106" s="20" t="s">
        <v>167</v>
      </c>
    </row>
    <row r="107" spans="1:4" x14ac:dyDescent="0.2">
      <c r="A107" s="112" t="s">
        <v>166</v>
      </c>
      <c r="B107" s="113"/>
      <c r="C107" s="113"/>
      <c r="D107" s="114"/>
    </row>
    <row r="108" spans="1:4" ht="21" x14ac:dyDescent="0.2">
      <c r="A108" s="17">
        <v>80</v>
      </c>
      <c r="B108" s="18" t="s">
        <v>174</v>
      </c>
      <c r="C108" s="23" t="s">
        <v>49</v>
      </c>
      <c r="D108" s="20" t="s">
        <v>425</v>
      </c>
    </row>
    <row r="109" spans="1:4" ht="21" x14ac:dyDescent="0.2">
      <c r="A109" s="17">
        <v>81</v>
      </c>
      <c r="B109" s="18" t="s">
        <v>175</v>
      </c>
      <c r="C109" s="23" t="s">
        <v>49</v>
      </c>
      <c r="D109" s="20" t="s">
        <v>425</v>
      </c>
    </row>
    <row r="110" spans="1:4" ht="21" x14ac:dyDescent="0.2">
      <c r="A110" s="17">
        <v>82</v>
      </c>
      <c r="B110" s="18" t="s">
        <v>175</v>
      </c>
      <c r="C110" s="23" t="s">
        <v>49</v>
      </c>
      <c r="D110" s="20" t="s">
        <v>426</v>
      </c>
    </row>
    <row r="111" spans="1:4" ht="21" x14ac:dyDescent="0.2">
      <c r="A111" s="17">
        <v>83</v>
      </c>
      <c r="B111" s="18" t="s">
        <v>176</v>
      </c>
      <c r="C111" s="23" t="s">
        <v>49</v>
      </c>
      <c r="D111" s="20" t="s">
        <v>426</v>
      </c>
    </row>
    <row r="112" spans="1:4" ht="21" x14ac:dyDescent="0.2">
      <c r="A112" s="17">
        <v>84</v>
      </c>
      <c r="B112" s="18" t="s">
        <v>177</v>
      </c>
      <c r="C112" s="23" t="s">
        <v>49</v>
      </c>
      <c r="D112" s="20" t="s">
        <v>442</v>
      </c>
    </row>
    <row r="113" spans="1:4" ht="21" x14ac:dyDescent="0.2">
      <c r="A113" s="17">
        <v>85</v>
      </c>
      <c r="B113" s="18" t="s">
        <v>178</v>
      </c>
      <c r="C113" s="23" t="s">
        <v>49</v>
      </c>
      <c r="D113" s="20" t="s">
        <v>442</v>
      </c>
    </row>
  </sheetData>
  <sheetProtection password="E1CC" sheet="1" objects="1" scenarios="1"/>
  <mergeCells count="12">
    <mergeCell ref="A2:D2"/>
    <mergeCell ref="A3:B3"/>
    <mergeCell ref="A16:D16"/>
    <mergeCell ref="A45:D45"/>
    <mergeCell ref="A53:D53"/>
    <mergeCell ref="A102:D102"/>
    <mergeCell ref="A107:D107"/>
    <mergeCell ref="A63:D63"/>
    <mergeCell ref="A4:D4"/>
    <mergeCell ref="A70:D70"/>
    <mergeCell ref="A84:D84"/>
    <mergeCell ref="A97:D97"/>
  </mergeCells>
  <hyperlinks>
    <hyperlink ref="F2" location="Forside!A1" display="Forside"/>
  </hyperlinks>
  <pageMargins left="0.7" right="0.7" top="0.75" bottom="0.75" header="0.3" footer="0.3"/>
  <pageSetup paperSize="9" scale="79" orientation="portrait" r:id="rId1"/>
  <rowBreaks count="3" manualBreakCount="3">
    <brk id="34" max="3" man="1"/>
    <brk id="69" max="16383" man="1"/>
    <brk id="9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04"/>
  <sheetViews>
    <sheetView workbookViewId="0"/>
  </sheetViews>
  <sheetFormatPr defaultRowHeight="10.5" x14ac:dyDescent="0.15"/>
  <cols>
    <col min="1" max="13" width="15.85546875" style="48" customWidth="1"/>
    <col min="14" max="14" width="9.140625" style="48"/>
    <col min="15" max="15" width="9.85546875" style="48" bestFit="1" customWidth="1"/>
    <col min="16" max="16384" width="9.140625" style="48"/>
  </cols>
  <sheetData>
    <row r="2" spans="1:15" s="47" customFormat="1" ht="15" customHeight="1" x14ac:dyDescent="0.25">
      <c r="A2" s="118" t="s">
        <v>474</v>
      </c>
      <c r="B2" s="119"/>
      <c r="C2" s="119"/>
      <c r="D2" s="119"/>
      <c r="E2" s="119"/>
      <c r="F2" s="119"/>
      <c r="G2" s="119"/>
      <c r="H2" s="119"/>
      <c r="I2" s="119"/>
      <c r="J2" s="119"/>
      <c r="K2" s="119"/>
      <c r="L2" s="119"/>
      <c r="M2" s="120"/>
      <c r="O2" s="83" t="s">
        <v>476</v>
      </c>
    </row>
    <row r="3" spans="1:15" ht="15" customHeight="1" x14ac:dyDescent="0.15">
      <c r="A3" s="121" t="str">
        <f>CONCATENATE("Pr. 31. december ",Forside!$B$2)</f>
        <v>Pr. 31. december 2019</v>
      </c>
      <c r="B3" s="122"/>
      <c r="C3" s="122"/>
      <c r="D3" s="122"/>
      <c r="E3" s="122"/>
      <c r="F3" s="122"/>
      <c r="G3" s="122"/>
      <c r="H3" s="122"/>
      <c r="I3" s="122"/>
      <c r="J3" s="122"/>
      <c r="K3" s="122"/>
      <c r="L3" s="122"/>
      <c r="M3" s="123"/>
    </row>
    <row r="4" spans="1:15" s="49" customFormat="1" ht="24.75" customHeight="1" x14ac:dyDescent="0.25">
      <c r="A4" s="35" t="s">
        <v>363</v>
      </c>
      <c r="B4" s="126" t="s">
        <v>181</v>
      </c>
      <c r="C4" s="127"/>
      <c r="D4" s="126" t="s">
        <v>182</v>
      </c>
      <c r="E4" s="127"/>
      <c r="F4" s="126" t="s">
        <v>183</v>
      </c>
      <c r="G4" s="127"/>
      <c r="H4" s="126" t="s">
        <v>184</v>
      </c>
      <c r="I4" s="128"/>
      <c r="J4" s="128"/>
      <c r="K4" s="127"/>
      <c r="L4" s="124" t="s">
        <v>433</v>
      </c>
      <c r="M4" s="124" t="s">
        <v>434</v>
      </c>
    </row>
    <row r="5" spans="1:15" ht="68.25" customHeight="1" x14ac:dyDescent="0.15">
      <c r="A5" s="35" t="s">
        <v>436</v>
      </c>
      <c r="B5" s="24" t="s">
        <v>427</v>
      </c>
      <c r="C5" s="24" t="s">
        <v>428</v>
      </c>
      <c r="D5" s="24" t="s">
        <v>429</v>
      </c>
      <c r="E5" s="24" t="s">
        <v>430</v>
      </c>
      <c r="F5" s="24" t="s">
        <v>427</v>
      </c>
      <c r="G5" s="24" t="s">
        <v>428</v>
      </c>
      <c r="H5" s="24" t="s">
        <v>431</v>
      </c>
      <c r="I5" s="24" t="s">
        <v>432</v>
      </c>
      <c r="J5" s="24" t="s">
        <v>193</v>
      </c>
      <c r="K5" s="24" t="s">
        <v>194</v>
      </c>
      <c r="L5" s="125"/>
      <c r="M5" s="125"/>
    </row>
    <row r="6" spans="1:15" ht="13.5" customHeight="1" x14ac:dyDescent="0.15">
      <c r="A6" s="51" t="str">
        <f>'Kontracyklisk, data'!C6</f>
        <v>Algeriet</v>
      </c>
      <c r="B6" s="52">
        <f>ROUND('Kontracyklisk, data'!D6,0)</f>
        <v>0</v>
      </c>
      <c r="C6" s="52">
        <f>ROUND('Kontracyklisk, data'!E6,0)</f>
        <v>230</v>
      </c>
      <c r="D6" s="52">
        <f>ROUND('Kontracyklisk, data'!F6,0)</f>
        <v>0</v>
      </c>
      <c r="E6" s="23" t="s">
        <v>49</v>
      </c>
      <c r="F6" s="23" t="s">
        <v>49</v>
      </c>
      <c r="G6" s="23" t="s">
        <v>49</v>
      </c>
      <c r="H6" s="52">
        <f>ROUND('Kontracyklisk, data'!J6,0)</f>
        <v>5</v>
      </c>
      <c r="I6" s="52">
        <f>ROUND('Kontracyklisk, data'!K6,0)</f>
        <v>0</v>
      </c>
      <c r="J6" s="23" t="s">
        <v>365</v>
      </c>
      <c r="K6" s="52">
        <f>ROUND('Kontracyklisk, data'!M6,0)</f>
        <v>5</v>
      </c>
      <c r="L6" s="53">
        <f>ROUND('Kontracyklisk, data'!N6,2)</f>
        <v>0</v>
      </c>
      <c r="M6" s="54">
        <f>ROUND('Kontracyklisk, data'!O6,4)</f>
        <v>0</v>
      </c>
      <c r="O6" s="48" t="str">
        <f>IF(B6+C6+D6=0,"Fjern","")</f>
        <v/>
      </c>
    </row>
    <row r="7" spans="1:15" ht="13.5" customHeight="1" x14ac:dyDescent="0.15">
      <c r="A7" s="51" t="str">
        <f>'Kontracyklisk, data'!C7</f>
        <v>Afghanistan</v>
      </c>
      <c r="B7" s="52">
        <f>ROUND('Kontracyklisk, data'!D7,0)</f>
        <v>0</v>
      </c>
      <c r="C7" s="52">
        <f>ROUND('Kontracyklisk, data'!E7,0)</f>
        <v>54</v>
      </c>
      <c r="D7" s="52">
        <f>ROUND('Kontracyklisk, data'!F7,0)</f>
        <v>0</v>
      </c>
      <c r="E7" s="23" t="s">
        <v>49</v>
      </c>
      <c r="F7" s="23" t="s">
        <v>49</v>
      </c>
      <c r="G7" s="23" t="s">
        <v>49</v>
      </c>
      <c r="H7" s="52">
        <f>ROUND('Kontracyklisk, data'!J7,0)</f>
        <v>2</v>
      </c>
      <c r="I7" s="52">
        <f>ROUND('Kontracyklisk, data'!K7,0)</f>
        <v>0</v>
      </c>
      <c r="J7" s="23" t="s">
        <v>365</v>
      </c>
      <c r="K7" s="52">
        <f>ROUND('Kontracyklisk, data'!M7,0)</f>
        <v>2</v>
      </c>
      <c r="L7" s="53">
        <f>ROUND('Kontracyklisk, data'!N7,2)</f>
        <v>0</v>
      </c>
      <c r="M7" s="54">
        <f>ROUND('Kontracyklisk, data'!O7,4)</f>
        <v>0</v>
      </c>
      <c r="O7" s="48" t="str">
        <f t="shared" ref="O7:O62" si="0">IF(B7+C7+D7=0,"Fjern","")</f>
        <v/>
      </c>
    </row>
    <row r="8" spans="1:15" ht="13.5" customHeight="1" x14ac:dyDescent="0.15">
      <c r="A8" s="51" t="str">
        <f>'Kontracyklisk, data'!C8</f>
        <v>Argentina</v>
      </c>
      <c r="B8" s="52">
        <f>ROUND('Kontracyklisk, data'!D8,0)</f>
        <v>0</v>
      </c>
      <c r="C8" s="52">
        <f>ROUND('Kontracyklisk, data'!E8,0)</f>
        <v>50</v>
      </c>
      <c r="D8" s="52">
        <f>ROUND('Kontracyklisk, data'!F8,0)</f>
        <v>0</v>
      </c>
      <c r="E8" s="23" t="s">
        <v>49</v>
      </c>
      <c r="F8" s="23" t="s">
        <v>49</v>
      </c>
      <c r="G8" s="23" t="s">
        <v>49</v>
      </c>
      <c r="H8" s="52">
        <f>ROUND('Kontracyklisk, data'!J8,0)</f>
        <v>1</v>
      </c>
      <c r="I8" s="52">
        <f>ROUND('Kontracyklisk, data'!K8,0)</f>
        <v>0</v>
      </c>
      <c r="J8" s="23" t="s">
        <v>365</v>
      </c>
      <c r="K8" s="52">
        <f>ROUND('Kontracyklisk, data'!M8,0)</f>
        <v>1</v>
      </c>
      <c r="L8" s="53">
        <f>ROUND('Kontracyklisk, data'!N8,2)</f>
        <v>0</v>
      </c>
      <c r="M8" s="54">
        <f>ROUND('Kontracyklisk, data'!O8,4)</f>
        <v>0</v>
      </c>
      <c r="O8" s="48" t="str">
        <f t="shared" si="0"/>
        <v/>
      </c>
    </row>
    <row r="9" spans="1:15" ht="13.5" customHeight="1" x14ac:dyDescent="0.15">
      <c r="A9" s="51" t="str">
        <f>'Kontracyklisk, data'!C9</f>
        <v>Australien</v>
      </c>
      <c r="B9" s="52">
        <f>ROUND('Kontracyklisk, data'!D9,0)</f>
        <v>0</v>
      </c>
      <c r="C9" s="52">
        <f>ROUND('Kontracyklisk, data'!E9,0)</f>
        <v>5387</v>
      </c>
      <c r="D9" s="52">
        <f>ROUND('Kontracyklisk, data'!F9,0)</f>
        <v>0</v>
      </c>
      <c r="E9" s="23" t="s">
        <v>49</v>
      </c>
      <c r="F9" s="23" t="s">
        <v>49</v>
      </c>
      <c r="G9" s="23" t="s">
        <v>49</v>
      </c>
      <c r="H9" s="52">
        <f>ROUND('Kontracyklisk, data'!J9,0)</f>
        <v>80</v>
      </c>
      <c r="I9" s="52">
        <f>ROUND('Kontracyklisk, data'!K9,0)</f>
        <v>0</v>
      </c>
      <c r="J9" s="23" t="s">
        <v>365</v>
      </c>
      <c r="K9" s="52">
        <f>ROUND('Kontracyklisk, data'!M9,0)</f>
        <v>80</v>
      </c>
      <c r="L9" s="53">
        <f>ROUND('Kontracyklisk, data'!N9,2)</f>
        <v>0</v>
      </c>
      <c r="M9" s="54">
        <f>ROUND('Kontracyklisk, data'!O9,4)</f>
        <v>0</v>
      </c>
      <c r="O9" s="48" t="str">
        <f t="shared" si="0"/>
        <v/>
      </c>
    </row>
    <row r="10" spans="1:15" ht="13.5" customHeight="1" x14ac:dyDescent="0.15">
      <c r="A10" s="51" t="str">
        <f>'Kontracyklisk, data'!C10</f>
        <v>Bahamas</v>
      </c>
      <c r="B10" s="52">
        <f>ROUND('Kontracyklisk, data'!D10,0)</f>
        <v>0</v>
      </c>
      <c r="C10" s="52">
        <f>ROUND('Kontracyklisk, data'!E10,0)</f>
        <v>45</v>
      </c>
      <c r="D10" s="52">
        <f>ROUND('Kontracyklisk, data'!F10,0)</f>
        <v>0</v>
      </c>
      <c r="E10" s="23" t="s">
        <v>49</v>
      </c>
      <c r="F10" s="23" t="s">
        <v>49</v>
      </c>
      <c r="G10" s="23" t="s">
        <v>49</v>
      </c>
      <c r="H10" s="52">
        <f>ROUND('Kontracyklisk, data'!J10,0)</f>
        <v>1</v>
      </c>
      <c r="I10" s="52">
        <f>ROUND('Kontracyklisk, data'!K10,0)</f>
        <v>0</v>
      </c>
      <c r="J10" s="23" t="s">
        <v>365</v>
      </c>
      <c r="K10" s="52">
        <f>ROUND('Kontracyklisk, data'!M10,0)</f>
        <v>1</v>
      </c>
      <c r="L10" s="53">
        <f>ROUND('Kontracyklisk, data'!N10,2)</f>
        <v>0</v>
      </c>
      <c r="M10" s="54">
        <f>ROUND('Kontracyklisk, data'!O10,4)</f>
        <v>0</v>
      </c>
      <c r="O10" s="48" t="str">
        <f t="shared" si="0"/>
        <v/>
      </c>
    </row>
    <row r="11" spans="1:15" ht="13.5" customHeight="1" x14ac:dyDescent="0.15">
      <c r="A11" s="51" t="str">
        <f>'Kontracyklisk, data'!C11</f>
        <v>Bahrain</v>
      </c>
      <c r="B11" s="52">
        <f>ROUND('Kontracyklisk, data'!D11,0)</f>
        <v>0</v>
      </c>
      <c r="C11" s="52">
        <f>ROUND('Kontracyklisk, data'!E11,0)</f>
        <v>95</v>
      </c>
      <c r="D11" s="52">
        <f>ROUND('Kontracyklisk, data'!F11,0)</f>
        <v>0</v>
      </c>
      <c r="E11" s="23" t="s">
        <v>49</v>
      </c>
      <c r="F11" s="23" t="s">
        <v>49</v>
      </c>
      <c r="G11" s="23" t="s">
        <v>49</v>
      </c>
      <c r="H11" s="52">
        <f>ROUND('Kontracyklisk, data'!J11,0)</f>
        <v>1</v>
      </c>
      <c r="I11" s="52">
        <f>ROUND('Kontracyklisk, data'!K11,0)</f>
        <v>0</v>
      </c>
      <c r="J11" s="23" t="s">
        <v>365</v>
      </c>
      <c r="K11" s="52">
        <f>ROUND('Kontracyklisk, data'!M11,0)</f>
        <v>1</v>
      </c>
      <c r="L11" s="53">
        <f>ROUND('Kontracyklisk, data'!N11,2)</f>
        <v>0</v>
      </c>
      <c r="M11" s="54">
        <f>ROUND('Kontracyklisk, data'!O11,4)</f>
        <v>0</v>
      </c>
      <c r="O11" s="48" t="str">
        <f t="shared" si="0"/>
        <v/>
      </c>
    </row>
    <row r="12" spans="1:15" ht="13.5" customHeight="1" x14ac:dyDescent="0.15">
      <c r="A12" s="51" t="str">
        <f>'Kontracyklisk, data'!C12</f>
        <v>Bangladesh</v>
      </c>
      <c r="B12" s="52">
        <f>ROUND('Kontracyklisk, data'!D12,0)</f>
        <v>0</v>
      </c>
      <c r="C12" s="52">
        <f>ROUND('Kontracyklisk, data'!E12,0)</f>
        <v>28</v>
      </c>
      <c r="D12" s="52">
        <f>ROUND('Kontracyklisk, data'!F12,0)</f>
        <v>0</v>
      </c>
      <c r="E12" s="23" t="s">
        <v>49</v>
      </c>
      <c r="F12" s="23" t="s">
        <v>49</v>
      </c>
      <c r="G12" s="23" t="s">
        <v>49</v>
      </c>
      <c r="H12" s="52">
        <f>ROUND('Kontracyklisk, data'!J12,0)</f>
        <v>1</v>
      </c>
      <c r="I12" s="52">
        <f>ROUND('Kontracyklisk, data'!K12,0)</f>
        <v>0</v>
      </c>
      <c r="J12" s="23" t="s">
        <v>365</v>
      </c>
      <c r="K12" s="52">
        <f>ROUND('Kontracyklisk, data'!M12,0)</f>
        <v>1</v>
      </c>
      <c r="L12" s="53">
        <f>ROUND('Kontracyklisk, data'!N12,2)</f>
        <v>0</v>
      </c>
      <c r="M12" s="54">
        <f>ROUND('Kontracyklisk, data'!O12,4)</f>
        <v>0</v>
      </c>
      <c r="O12" s="48" t="str">
        <f t="shared" si="0"/>
        <v/>
      </c>
    </row>
    <row r="13" spans="1:15" ht="13.5" customHeight="1" x14ac:dyDescent="0.15">
      <c r="A13" s="51" t="str">
        <f>'Kontracyklisk, data'!C13</f>
        <v>Barbados</v>
      </c>
      <c r="B13" s="52">
        <f>ROUND('Kontracyklisk, data'!D13,0)</f>
        <v>0</v>
      </c>
      <c r="C13" s="52">
        <f>ROUND('Kontracyklisk, data'!E13,0)</f>
        <v>3</v>
      </c>
      <c r="D13" s="52">
        <f>ROUND('Kontracyklisk, data'!F13,0)</f>
        <v>0</v>
      </c>
      <c r="E13" s="23" t="s">
        <v>49</v>
      </c>
      <c r="F13" s="23" t="s">
        <v>49</v>
      </c>
      <c r="G13" s="23" t="s">
        <v>49</v>
      </c>
      <c r="H13" s="52">
        <f>ROUND('Kontracyklisk, data'!J13,0)</f>
        <v>0</v>
      </c>
      <c r="I13" s="52">
        <f>ROUND('Kontracyklisk, data'!K13,0)</f>
        <v>0</v>
      </c>
      <c r="J13" s="23" t="s">
        <v>365</v>
      </c>
      <c r="K13" s="52">
        <f>ROUND('Kontracyklisk, data'!M13,0)</f>
        <v>0</v>
      </c>
      <c r="L13" s="53">
        <f>ROUND('Kontracyklisk, data'!N13,2)</f>
        <v>0</v>
      </c>
      <c r="M13" s="54">
        <f>ROUND('Kontracyklisk, data'!O13,4)</f>
        <v>0</v>
      </c>
      <c r="O13" s="48" t="str">
        <f t="shared" si="0"/>
        <v/>
      </c>
    </row>
    <row r="14" spans="1:15" ht="13.5" customHeight="1" x14ac:dyDescent="0.15">
      <c r="A14" s="51" t="str">
        <f>'Kontracyklisk, data'!C14</f>
        <v>Belgien</v>
      </c>
      <c r="B14" s="52">
        <f>ROUND('Kontracyklisk, data'!D14,0)</f>
        <v>0</v>
      </c>
      <c r="C14" s="52">
        <f>ROUND('Kontracyklisk, data'!E14,0)</f>
        <v>7448</v>
      </c>
      <c r="D14" s="52">
        <f>ROUND('Kontracyklisk, data'!F14,0)</f>
        <v>0</v>
      </c>
      <c r="E14" s="23" t="s">
        <v>49</v>
      </c>
      <c r="F14" s="23" t="s">
        <v>49</v>
      </c>
      <c r="G14" s="23" t="s">
        <v>49</v>
      </c>
      <c r="H14" s="52">
        <f>ROUND('Kontracyklisk, data'!J14,0)</f>
        <v>110</v>
      </c>
      <c r="I14" s="52">
        <f>ROUND('Kontracyklisk, data'!K14,0)</f>
        <v>0</v>
      </c>
      <c r="J14" s="23" t="s">
        <v>365</v>
      </c>
      <c r="K14" s="52">
        <f>ROUND('Kontracyklisk, data'!M14,0)</f>
        <v>110</v>
      </c>
      <c r="L14" s="53">
        <f>ROUND('Kontracyklisk, data'!N14,2)</f>
        <v>0</v>
      </c>
      <c r="M14" s="54">
        <f>ROUND('Kontracyklisk, data'!O14,4)</f>
        <v>0</v>
      </c>
      <c r="O14" s="48" t="str">
        <f t="shared" si="0"/>
        <v/>
      </c>
    </row>
    <row r="15" spans="1:15" ht="13.5" customHeight="1" x14ac:dyDescent="0.15">
      <c r="A15" s="51" t="str">
        <f>'Kontracyklisk, data'!C15</f>
        <v>Bermuda</v>
      </c>
      <c r="B15" s="52">
        <f>ROUND('Kontracyklisk, data'!D15,0)</f>
        <v>0</v>
      </c>
      <c r="C15" s="52">
        <f>ROUND('Kontracyklisk, data'!E15,0)</f>
        <v>0</v>
      </c>
      <c r="D15" s="52">
        <f>ROUND('Kontracyklisk, data'!F15,0)</f>
        <v>35</v>
      </c>
      <c r="E15" s="23" t="s">
        <v>49</v>
      </c>
      <c r="F15" s="23" t="s">
        <v>49</v>
      </c>
      <c r="G15" s="23" t="s">
        <v>49</v>
      </c>
      <c r="H15" s="52">
        <f>ROUND('Kontracyklisk, data'!J15,0)</f>
        <v>0</v>
      </c>
      <c r="I15" s="52">
        <f>ROUND('Kontracyklisk, data'!K15,0)</f>
        <v>3</v>
      </c>
      <c r="J15" s="23" t="s">
        <v>365</v>
      </c>
      <c r="K15" s="52">
        <f>ROUND('Kontracyklisk, data'!M15,0)</f>
        <v>3</v>
      </c>
      <c r="L15" s="53">
        <f>ROUND('Kontracyklisk, data'!N15,2)</f>
        <v>0</v>
      </c>
      <c r="M15" s="54">
        <f>ROUND('Kontracyklisk, data'!O15,4)</f>
        <v>0</v>
      </c>
      <c r="O15" s="48" t="str">
        <f t="shared" si="0"/>
        <v/>
      </c>
    </row>
    <row r="16" spans="1:15" ht="13.5" customHeight="1" x14ac:dyDescent="0.15">
      <c r="A16" s="51" t="str">
        <f>'Kontracyklisk, data'!C16</f>
        <v>Bolivia</v>
      </c>
      <c r="B16" s="52">
        <f>ROUND('Kontracyklisk, data'!D16,0)</f>
        <v>0</v>
      </c>
      <c r="C16" s="52">
        <f>ROUND('Kontracyklisk, data'!E16,0)</f>
        <v>116</v>
      </c>
      <c r="D16" s="52">
        <f>ROUND('Kontracyklisk, data'!F16,0)</f>
        <v>0</v>
      </c>
      <c r="E16" s="23" t="s">
        <v>49</v>
      </c>
      <c r="F16" s="23" t="s">
        <v>49</v>
      </c>
      <c r="G16" s="23" t="s">
        <v>49</v>
      </c>
      <c r="H16" s="52">
        <f>ROUND('Kontracyklisk, data'!J16,0)</f>
        <v>3</v>
      </c>
      <c r="I16" s="52">
        <f>ROUND('Kontracyklisk, data'!K16,0)</f>
        <v>0</v>
      </c>
      <c r="J16" s="23" t="s">
        <v>365</v>
      </c>
      <c r="K16" s="52">
        <f>ROUND('Kontracyklisk, data'!M16,0)</f>
        <v>3</v>
      </c>
      <c r="L16" s="53">
        <f>ROUND('Kontracyklisk, data'!N16,2)</f>
        <v>0</v>
      </c>
      <c r="M16" s="54">
        <f>ROUND('Kontracyklisk, data'!O16,4)</f>
        <v>0</v>
      </c>
      <c r="O16" s="48" t="str">
        <f t="shared" si="0"/>
        <v/>
      </c>
    </row>
    <row r="17" spans="1:15" ht="13.5" customHeight="1" x14ac:dyDescent="0.15">
      <c r="A17" s="51" t="str">
        <f>'Kontracyklisk, data'!C17</f>
        <v>Brasilien</v>
      </c>
      <c r="B17" s="52">
        <f>ROUND('Kontracyklisk, data'!D17,0)</f>
        <v>0</v>
      </c>
      <c r="C17" s="52">
        <f>ROUND('Kontracyklisk, data'!E17,0)</f>
        <v>108</v>
      </c>
      <c r="D17" s="52">
        <f>ROUND('Kontracyklisk, data'!F17,0)</f>
        <v>0</v>
      </c>
      <c r="E17" s="23" t="s">
        <v>49</v>
      </c>
      <c r="F17" s="23" t="s">
        <v>49</v>
      </c>
      <c r="G17" s="23" t="s">
        <v>49</v>
      </c>
      <c r="H17" s="52">
        <f>ROUND('Kontracyklisk, data'!J17,0)</f>
        <v>3</v>
      </c>
      <c r="I17" s="52">
        <f>ROUND('Kontracyklisk, data'!K17,0)</f>
        <v>0</v>
      </c>
      <c r="J17" s="23" t="s">
        <v>365</v>
      </c>
      <c r="K17" s="52">
        <f>ROUND('Kontracyklisk, data'!M17,0)</f>
        <v>3</v>
      </c>
      <c r="L17" s="53">
        <f>ROUND('Kontracyklisk, data'!N17,2)</f>
        <v>0</v>
      </c>
      <c r="M17" s="54">
        <f>ROUND('Kontracyklisk, data'!O17,4)</f>
        <v>0</v>
      </c>
      <c r="O17" s="48" t="str">
        <f t="shared" si="0"/>
        <v/>
      </c>
    </row>
    <row r="18" spans="1:15" ht="13.5" customHeight="1" x14ac:dyDescent="0.15">
      <c r="A18" s="51" t="str">
        <f>'Kontracyklisk, data'!C18</f>
        <v>Bulgarien</v>
      </c>
      <c r="B18" s="52">
        <f>ROUND('Kontracyklisk, data'!D18,0)</f>
        <v>0</v>
      </c>
      <c r="C18" s="52">
        <f>ROUND('Kontracyklisk, data'!E18,0)</f>
        <v>4</v>
      </c>
      <c r="D18" s="52">
        <f>ROUND('Kontracyklisk, data'!F18,0)</f>
        <v>0</v>
      </c>
      <c r="E18" s="23" t="s">
        <v>49</v>
      </c>
      <c r="F18" s="23" t="s">
        <v>49</v>
      </c>
      <c r="G18" s="23" t="s">
        <v>49</v>
      </c>
      <c r="H18" s="52">
        <f>ROUND('Kontracyklisk, data'!J18,0)</f>
        <v>1</v>
      </c>
      <c r="I18" s="52">
        <f>ROUND('Kontracyklisk, data'!K18,0)</f>
        <v>0</v>
      </c>
      <c r="J18" s="23" t="s">
        <v>365</v>
      </c>
      <c r="K18" s="52">
        <f>ROUND('Kontracyklisk, data'!M18,0)</f>
        <v>1</v>
      </c>
      <c r="L18" s="53">
        <f>ROUND('Kontracyklisk, data'!N18,2)</f>
        <v>0</v>
      </c>
      <c r="M18" s="54">
        <f>ROUND('Kontracyklisk, data'!O18,4)</f>
        <v>0</v>
      </c>
      <c r="O18" s="48" t="str">
        <f t="shared" si="0"/>
        <v/>
      </c>
    </row>
    <row r="19" spans="1:15" ht="13.5" customHeight="1" x14ac:dyDescent="0.15">
      <c r="A19" s="51" t="str">
        <f>'Kontracyklisk, data'!C19</f>
        <v>Canada</v>
      </c>
      <c r="B19" s="52">
        <f>ROUND('Kontracyklisk, data'!D19,0)</f>
        <v>0</v>
      </c>
      <c r="C19" s="52">
        <f>ROUND('Kontracyklisk, data'!E19,0)</f>
        <v>2736</v>
      </c>
      <c r="D19" s="52">
        <f>ROUND('Kontracyklisk, data'!F19,0)</f>
        <v>8</v>
      </c>
      <c r="E19" s="23" t="s">
        <v>49</v>
      </c>
      <c r="F19" s="23" t="s">
        <v>49</v>
      </c>
      <c r="G19" s="23" t="s">
        <v>49</v>
      </c>
      <c r="H19" s="52">
        <f>ROUND('Kontracyklisk, data'!J19,0)</f>
        <v>48</v>
      </c>
      <c r="I19" s="52">
        <f>ROUND('Kontracyklisk, data'!K19,0)</f>
        <v>1</v>
      </c>
      <c r="J19" s="23" t="s">
        <v>365</v>
      </c>
      <c r="K19" s="52">
        <f>ROUND('Kontracyklisk, data'!M19,0)</f>
        <v>48</v>
      </c>
      <c r="L19" s="53">
        <f>ROUND('Kontracyklisk, data'!N19,2)</f>
        <v>0</v>
      </c>
      <c r="M19" s="54">
        <f>ROUND('Kontracyklisk, data'!O19,4)</f>
        <v>0</v>
      </c>
      <c r="O19" s="48" t="str">
        <f t="shared" si="0"/>
        <v/>
      </c>
    </row>
    <row r="20" spans="1:15" ht="13.5" customHeight="1" x14ac:dyDescent="0.15">
      <c r="A20" s="51" t="str">
        <f>'Kontracyklisk, data'!C20</f>
        <v>Chile</v>
      </c>
      <c r="B20" s="52">
        <f>ROUND('Kontracyklisk, data'!D20,0)</f>
        <v>0</v>
      </c>
      <c r="C20" s="52">
        <f>ROUND('Kontracyklisk, data'!E20,0)</f>
        <v>125</v>
      </c>
      <c r="D20" s="52">
        <f>ROUND('Kontracyklisk, data'!F20,0)</f>
        <v>0</v>
      </c>
      <c r="E20" s="23" t="s">
        <v>49</v>
      </c>
      <c r="F20" s="23" t="s">
        <v>49</v>
      </c>
      <c r="G20" s="23" t="s">
        <v>49</v>
      </c>
      <c r="H20" s="52">
        <f>ROUND('Kontracyklisk, data'!J20,0)</f>
        <v>3</v>
      </c>
      <c r="I20" s="52">
        <f>ROUND('Kontracyklisk, data'!K20,0)</f>
        <v>0</v>
      </c>
      <c r="J20" s="23" t="s">
        <v>365</v>
      </c>
      <c r="K20" s="52">
        <f>ROUND('Kontracyklisk, data'!M20,0)</f>
        <v>3</v>
      </c>
      <c r="L20" s="53">
        <f>ROUND('Kontracyklisk, data'!N20,2)</f>
        <v>0</v>
      </c>
      <c r="M20" s="54">
        <f>ROUND('Kontracyklisk, data'!O20,4)</f>
        <v>0</v>
      </c>
      <c r="O20" s="48" t="str">
        <f t="shared" si="0"/>
        <v/>
      </c>
    </row>
    <row r="21" spans="1:15" ht="13.5" customHeight="1" x14ac:dyDescent="0.15">
      <c r="A21" s="51" t="str">
        <f>'Kontracyklisk, data'!C21</f>
        <v>Columbia</v>
      </c>
      <c r="B21" s="52">
        <f>ROUND('Kontracyklisk, data'!D21,0)</f>
        <v>0</v>
      </c>
      <c r="C21" s="52">
        <f>ROUND('Kontracyklisk, data'!E21,0)</f>
        <v>231</v>
      </c>
      <c r="D21" s="52">
        <f>ROUND('Kontracyklisk, data'!F21,0)</f>
        <v>0</v>
      </c>
      <c r="E21" s="23" t="s">
        <v>49</v>
      </c>
      <c r="F21" s="23" t="s">
        <v>49</v>
      </c>
      <c r="G21" s="23" t="s">
        <v>49</v>
      </c>
      <c r="H21" s="52">
        <f>ROUND('Kontracyklisk, data'!J21,0)</f>
        <v>7</v>
      </c>
      <c r="I21" s="52">
        <f>ROUND('Kontracyklisk, data'!K21,0)</f>
        <v>0</v>
      </c>
      <c r="J21" s="23" t="s">
        <v>365</v>
      </c>
      <c r="K21" s="52">
        <f>ROUND('Kontracyklisk, data'!M21,0)</f>
        <v>7</v>
      </c>
      <c r="L21" s="53">
        <f>ROUND('Kontracyklisk, data'!N21,2)</f>
        <v>0</v>
      </c>
      <c r="M21" s="54">
        <f>ROUND('Kontracyklisk, data'!O21,4)</f>
        <v>0</v>
      </c>
      <c r="O21" s="48" t="str">
        <f t="shared" si="0"/>
        <v/>
      </c>
    </row>
    <row r="22" spans="1:15" ht="13.5" customHeight="1" x14ac:dyDescent="0.15">
      <c r="A22" s="51" t="str">
        <f>'Kontracyklisk, data'!C22</f>
        <v>Cypern</v>
      </c>
      <c r="B22" s="52">
        <f>ROUND('Kontracyklisk, data'!D22,0)</f>
        <v>0</v>
      </c>
      <c r="C22" s="52">
        <f>ROUND('Kontracyklisk, data'!E22,0)</f>
        <v>3</v>
      </c>
      <c r="D22" s="52">
        <f>ROUND('Kontracyklisk, data'!F22,0)</f>
        <v>0</v>
      </c>
      <c r="E22" s="23" t="s">
        <v>49</v>
      </c>
      <c r="F22" s="23" t="s">
        <v>49</v>
      </c>
      <c r="G22" s="23" t="s">
        <v>49</v>
      </c>
      <c r="H22" s="52">
        <f>ROUND('Kontracyklisk, data'!J22,0)</f>
        <v>0</v>
      </c>
      <c r="I22" s="52">
        <f>ROUND('Kontracyklisk, data'!K22,0)</f>
        <v>0</v>
      </c>
      <c r="J22" s="23" t="s">
        <v>365</v>
      </c>
      <c r="K22" s="52">
        <f>ROUND('Kontracyklisk, data'!M22,0)</f>
        <v>0</v>
      </c>
      <c r="L22" s="53">
        <f>ROUND('Kontracyklisk, data'!N22,2)</f>
        <v>0</v>
      </c>
      <c r="M22" s="54">
        <f>ROUND('Kontracyklisk, data'!O22,4)</f>
        <v>0</v>
      </c>
      <c r="O22" s="48" t="str">
        <f t="shared" si="0"/>
        <v/>
      </c>
    </row>
    <row r="23" spans="1:15" ht="13.5" customHeight="1" x14ac:dyDescent="0.15">
      <c r="A23" s="51" t="str">
        <f>'Kontracyklisk, data'!C23</f>
        <v>Danmark</v>
      </c>
      <c r="B23" s="52">
        <f>ROUND('Kontracyklisk, data'!D23,0)</f>
        <v>1399292</v>
      </c>
      <c r="C23" s="52">
        <f>ROUND('Kontracyklisk, data'!E23,0)</f>
        <v>20387368</v>
      </c>
      <c r="D23" s="52">
        <f>ROUND('Kontracyklisk, data'!F23,0)</f>
        <v>2281399</v>
      </c>
      <c r="E23" s="23" t="s">
        <v>49</v>
      </c>
      <c r="F23" s="23" t="s">
        <v>49</v>
      </c>
      <c r="G23" s="23" t="s">
        <v>49</v>
      </c>
      <c r="H23" s="52">
        <f>ROUND('Kontracyklisk, data'!J23,0)</f>
        <v>399346</v>
      </c>
      <c r="I23" s="52">
        <f>ROUND('Kontracyklisk, data'!K23,0)</f>
        <v>13143</v>
      </c>
      <c r="J23" s="23" t="s">
        <v>365</v>
      </c>
      <c r="K23" s="52">
        <f>ROUND('Kontracyklisk, data'!M23,0)</f>
        <v>412489</v>
      </c>
      <c r="L23" s="53">
        <f>ROUND('Kontracyklisk, data'!N23,2)</f>
        <v>0.77</v>
      </c>
      <c r="M23" s="54">
        <f>ROUND('Kontracyklisk, data'!O23,4)</f>
        <v>0</v>
      </c>
      <c r="O23" s="48" t="str">
        <f t="shared" si="0"/>
        <v/>
      </c>
    </row>
    <row r="24" spans="1:15" ht="13.5" customHeight="1" x14ac:dyDescent="0.15">
      <c r="A24" s="51" t="str">
        <f>'Kontracyklisk, data'!C24</f>
        <v>Egypten</v>
      </c>
      <c r="B24" s="52">
        <f>ROUND('Kontracyklisk, data'!D24,0)</f>
        <v>0</v>
      </c>
      <c r="C24" s="52">
        <f>ROUND('Kontracyklisk, data'!E24,0)</f>
        <v>966</v>
      </c>
      <c r="D24" s="52">
        <f>ROUND('Kontracyklisk, data'!F24,0)</f>
        <v>0</v>
      </c>
      <c r="E24" s="23" t="s">
        <v>49</v>
      </c>
      <c r="F24" s="23" t="s">
        <v>49</v>
      </c>
      <c r="G24" s="23" t="s">
        <v>49</v>
      </c>
      <c r="H24" s="52">
        <f>ROUND('Kontracyklisk, data'!J24,0)</f>
        <v>22</v>
      </c>
      <c r="I24" s="52">
        <f>ROUND('Kontracyklisk, data'!K24,0)</f>
        <v>0</v>
      </c>
      <c r="J24" s="23" t="s">
        <v>365</v>
      </c>
      <c r="K24" s="52">
        <f>ROUND('Kontracyklisk, data'!M24,0)</f>
        <v>22</v>
      </c>
      <c r="L24" s="53">
        <f>ROUND('Kontracyklisk, data'!N24,2)</f>
        <v>0</v>
      </c>
      <c r="M24" s="54">
        <f>ROUND('Kontracyklisk, data'!O24,4)</f>
        <v>0</v>
      </c>
      <c r="O24" s="48" t="str">
        <f t="shared" si="0"/>
        <v/>
      </c>
    </row>
    <row r="25" spans="1:15" ht="13.5" customHeight="1" x14ac:dyDescent="0.15">
      <c r="A25" s="51" t="str">
        <f>'Kontracyklisk, data'!C25</f>
        <v>Estland</v>
      </c>
      <c r="B25" s="52">
        <f>ROUND('Kontracyklisk, data'!D25,0)</f>
        <v>132</v>
      </c>
      <c r="C25" s="52">
        <f>ROUND('Kontracyklisk, data'!E25,0)</f>
        <v>104</v>
      </c>
      <c r="D25" s="52">
        <f>ROUND('Kontracyklisk, data'!F25,0)</f>
        <v>0</v>
      </c>
      <c r="E25" s="23" t="s">
        <v>49</v>
      </c>
      <c r="F25" s="23" t="s">
        <v>49</v>
      </c>
      <c r="G25" s="23" t="s">
        <v>49</v>
      </c>
      <c r="H25" s="52">
        <f>ROUND('Kontracyklisk, data'!J25,0)</f>
        <v>12</v>
      </c>
      <c r="I25" s="52">
        <f>ROUND('Kontracyklisk, data'!K25,0)</f>
        <v>0</v>
      </c>
      <c r="J25" s="23" t="s">
        <v>365</v>
      </c>
      <c r="K25" s="52">
        <f>ROUND('Kontracyklisk, data'!M25,0)</f>
        <v>12</v>
      </c>
      <c r="L25" s="53">
        <f>ROUND('Kontracyklisk, data'!N25,2)</f>
        <v>0</v>
      </c>
      <c r="M25" s="54">
        <f>ROUND('Kontracyklisk, data'!O25,4)</f>
        <v>0</v>
      </c>
      <c r="O25" s="48" t="str">
        <f t="shared" si="0"/>
        <v/>
      </c>
    </row>
    <row r="26" spans="1:15" ht="13.5" customHeight="1" x14ac:dyDescent="0.15">
      <c r="A26" s="51" t="str">
        <f>'Kontracyklisk, data'!C26</f>
        <v>Ethiopien</v>
      </c>
      <c r="B26" s="52">
        <f>ROUND('Kontracyklisk, data'!D26,0)</f>
        <v>0</v>
      </c>
      <c r="C26" s="52">
        <f>ROUND('Kontracyklisk, data'!E26,0)</f>
        <v>421</v>
      </c>
      <c r="D26" s="52">
        <f>ROUND('Kontracyklisk, data'!F26,0)</f>
        <v>0</v>
      </c>
      <c r="E26" s="23" t="s">
        <v>49</v>
      </c>
      <c r="F26" s="23" t="s">
        <v>49</v>
      </c>
      <c r="G26" s="23" t="s">
        <v>49</v>
      </c>
      <c r="H26" s="52">
        <f>ROUND('Kontracyklisk, data'!J26,0)</f>
        <v>5</v>
      </c>
      <c r="I26" s="52">
        <f>ROUND('Kontracyklisk, data'!K26,0)</f>
        <v>0</v>
      </c>
      <c r="J26" s="23" t="s">
        <v>365</v>
      </c>
      <c r="K26" s="52">
        <f>ROUND('Kontracyklisk, data'!M26,0)</f>
        <v>5</v>
      </c>
      <c r="L26" s="53">
        <f>ROUND('Kontracyklisk, data'!N26,2)</f>
        <v>0</v>
      </c>
      <c r="M26" s="54">
        <f>ROUND('Kontracyklisk, data'!O26,4)</f>
        <v>0</v>
      </c>
      <c r="O26" s="48" t="str">
        <f t="shared" si="0"/>
        <v/>
      </c>
    </row>
    <row r="27" spans="1:15" ht="13.5" customHeight="1" x14ac:dyDescent="0.15">
      <c r="A27" s="51" t="str">
        <f>'Kontracyklisk, data'!C27</f>
        <v>Filippinerne</v>
      </c>
      <c r="B27" s="52">
        <f>ROUND('Kontracyklisk, data'!D27,0)</f>
        <v>0</v>
      </c>
      <c r="C27" s="52">
        <f>ROUND('Kontracyklisk, data'!E27,0)</f>
        <v>115</v>
      </c>
      <c r="D27" s="52">
        <f>ROUND('Kontracyklisk, data'!F27,0)</f>
        <v>0</v>
      </c>
      <c r="E27" s="23" t="s">
        <v>49</v>
      </c>
      <c r="F27" s="23" t="s">
        <v>49</v>
      </c>
      <c r="G27" s="23" t="s">
        <v>49</v>
      </c>
      <c r="H27" s="52">
        <f>ROUND('Kontracyklisk, data'!J27,0)</f>
        <v>6</v>
      </c>
      <c r="I27" s="52">
        <f>ROUND('Kontracyklisk, data'!K27,0)</f>
        <v>0</v>
      </c>
      <c r="J27" s="23" t="s">
        <v>365</v>
      </c>
      <c r="K27" s="52">
        <f>ROUND('Kontracyklisk, data'!M27,0)</f>
        <v>6</v>
      </c>
      <c r="L27" s="53">
        <f>ROUND('Kontracyklisk, data'!N27,2)</f>
        <v>0</v>
      </c>
      <c r="M27" s="54">
        <f>ROUND('Kontracyklisk, data'!O27,4)</f>
        <v>0</v>
      </c>
      <c r="O27" s="48" t="str">
        <f t="shared" si="0"/>
        <v/>
      </c>
    </row>
    <row r="28" spans="1:15" ht="13.5" customHeight="1" x14ac:dyDescent="0.15">
      <c r="A28" s="51" t="str">
        <f>'Kontracyklisk, data'!C28</f>
        <v>Finland</v>
      </c>
      <c r="B28" s="52">
        <f>ROUND('Kontracyklisk, data'!D28,0)</f>
        <v>0</v>
      </c>
      <c r="C28" s="52">
        <f>ROUND('Kontracyklisk, data'!E28,0)</f>
        <v>159</v>
      </c>
      <c r="D28" s="52">
        <f>ROUND('Kontracyklisk, data'!F28,0)</f>
        <v>813</v>
      </c>
      <c r="E28" s="23" t="s">
        <v>49</v>
      </c>
      <c r="F28" s="23" t="s">
        <v>49</v>
      </c>
      <c r="G28" s="23" t="s">
        <v>49</v>
      </c>
      <c r="H28" s="52">
        <f>ROUND('Kontracyklisk, data'!J28,0)</f>
        <v>8</v>
      </c>
      <c r="I28" s="52">
        <f>ROUND('Kontracyklisk, data'!K28,0)</f>
        <v>65</v>
      </c>
      <c r="J28" s="23" t="s">
        <v>365</v>
      </c>
      <c r="K28" s="52">
        <f>ROUND('Kontracyklisk, data'!M28,0)</f>
        <v>73</v>
      </c>
      <c r="L28" s="53">
        <f>ROUND('Kontracyklisk, data'!N28,2)</f>
        <v>0</v>
      </c>
      <c r="M28" s="54">
        <f>ROUND('Kontracyklisk, data'!O28,4)</f>
        <v>0</v>
      </c>
      <c r="O28" s="48" t="str">
        <f t="shared" si="0"/>
        <v/>
      </c>
    </row>
    <row r="29" spans="1:15" ht="13.5" customHeight="1" x14ac:dyDescent="0.15">
      <c r="A29" s="51" t="str">
        <f>'Kontracyklisk, data'!C29</f>
        <v>Forenede Arabiske Emirater</v>
      </c>
      <c r="B29" s="52">
        <f>ROUND('Kontracyklisk, data'!D29,0)</f>
        <v>0</v>
      </c>
      <c r="C29" s="52">
        <f>ROUND('Kontracyklisk, data'!E29,0)</f>
        <v>2574</v>
      </c>
      <c r="D29" s="52">
        <f>ROUND('Kontracyklisk, data'!F29,0)</f>
        <v>0</v>
      </c>
      <c r="E29" s="23" t="s">
        <v>49</v>
      </c>
      <c r="F29" s="23" t="s">
        <v>49</v>
      </c>
      <c r="G29" s="23" t="s">
        <v>49</v>
      </c>
      <c r="H29" s="52">
        <f>ROUND('Kontracyklisk, data'!J29,0)</f>
        <v>103</v>
      </c>
      <c r="I29" s="52">
        <f>ROUND('Kontracyklisk, data'!K29,0)</f>
        <v>0</v>
      </c>
      <c r="J29" s="23" t="s">
        <v>365</v>
      </c>
      <c r="K29" s="52">
        <f>ROUND('Kontracyklisk, data'!M29,0)</f>
        <v>103</v>
      </c>
      <c r="L29" s="53">
        <f>ROUND('Kontracyklisk, data'!N29,2)</f>
        <v>0</v>
      </c>
      <c r="M29" s="54">
        <f>ROUND('Kontracyklisk, data'!O29,4)</f>
        <v>0</v>
      </c>
      <c r="O29" s="48" t="str">
        <f t="shared" si="0"/>
        <v/>
      </c>
    </row>
    <row r="30" spans="1:15" ht="13.5" customHeight="1" x14ac:dyDescent="0.15">
      <c r="A30" s="51" t="str">
        <f>'Kontracyklisk, data'!C30</f>
        <v>Frankrig</v>
      </c>
      <c r="B30" s="52">
        <f>ROUND('Kontracyklisk, data'!D30,0)</f>
        <v>0</v>
      </c>
      <c r="C30" s="52">
        <f>ROUND('Kontracyklisk, data'!E30,0)</f>
        <v>2475</v>
      </c>
      <c r="D30" s="52">
        <f>ROUND('Kontracyklisk, data'!F30,0)</f>
        <v>0</v>
      </c>
      <c r="E30" s="23" t="s">
        <v>49</v>
      </c>
      <c r="F30" s="23" t="s">
        <v>49</v>
      </c>
      <c r="G30" s="23" t="s">
        <v>49</v>
      </c>
      <c r="H30" s="52">
        <f>ROUND('Kontracyklisk, data'!J30,0)</f>
        <v>90</v>
      </c>
      <c r="I30" s="52">
        <f>ROUND('Kontracyklisk, data'!K30,0)</f>
        <v>0</v>
      </c>
      <c r="J30" s="23" t="s">
        <v>365</v>
      </c>
      <c r="K30" s="52">
        <f>ROUND('Kontracyklisk, data'!M30,0)</f>
        <v>90</v>
      </c>
      <c r="L30" s="53">
        <f>ROUND('Kontracyklisk, data'!N30,2)</f>
        <v>0</v>
      </c>
      <c r="M30" s="54">
        <f>ROUND('Kontracyklisk, data'!O30,4)</f>
        <v>0</v>
      </c>
      <c r="O30" s="48" t="str">
        <f t="shared" si="0"/>
        <v/>
      </c>
    </row>
    <row r="31" spans="1:15" ht="13.5" customHeight="1" x14ac:dyDescent="0.15">
      <c r="A31" s="51" t="str">
        <f>'Kontracyklisk, data'!C31</f>
        <v>Færøerne</v>
      </c>
      <c r="B31" s="52">
        <f>ROUND('Kontracyklisk, data'!D31,0)</f>
        <v>0</v>
      </c>
      <c r="C31" s="52">
        <f>ROUND('Kontracyklisk, data'!E31,0)</f>
        <v>3602</v>
      </c>
      <c r="D31" s="52">
        <f>ROUND('Kontracyklisk, data'!F31,0)</f>
        <v>0</v>
      </c>
      <c r="E31" s="23" t="s">
        <v>49</v>
      </c>
      <c r="F31" s="23" t="s">
        <v>49</v>
      </c>
      <c r="G31" s="23" t="s">
        <v>49</v>
      </c>
      <c r="H31" s="52">
        <f>ROUND('Kontracyklisk, data'!J31,0)</f>
        <v>91</v>
      </c>
      <c r="I31" s="52">
        <f>ROUND('Kontracyklisk, data'!K31,0)</f>
        <v>0</v>
      </c>
      <c r="J31" s="23" t="s">
        <v>365</v>
      </c>
      <c r="K31" s="52">
        <f>ROUND('Kontracyklisk, data'!M31,0)</f>
        <v>91</v>
      </c>
      <c r="L31" s="53">
        <f>ROUND('Kontracyklisk, data'!N31,2)</f>
        <v>0</v>
      </c>
      <c r="M31" s="54">
        <f>ROUND('Kontracyklisk, data'!O31,4)</f>
        <v>0</v>
      </c>
      <c r="O31" s="48" t="str">
        <f t="shared" si="0"/>
        <v/>
      </c>
    </row>
    <row r="32" spans="1:15" ht="13.5" customHeight="1" x14ac:dyDescent="0.15">
      <c r="A32" s="51" t="str">
        <f>'Kontracyklisk, data'!C32</f>
        <v>Ghana</v>
      </c>
      <c r="B32" s="52">
        <f>ROUND('Kontracyklisk, data'!D32,0)</f>
        <v>0</v>
      </c>
      <c r="C32" s="52">
        <f>ROUND('Kontracyklisk, data'!E32,0)</f>
        <v>143</v>
      </c>
      <c r="D32" s="52">
        <f>ROUND('Kontracyklisk, data'!F32,0)</f>
        <v>0</v>
      </c>
      <c r="E32" s="23" t="s">
        <v>49</v>
      </c>
      <c r="F32" s="23" t="s">
        <v>49</v>
      </c>
      <c r="G32" s="23" t="s">
        <v>49</v>
      </c>
      <c r="H32" s="52">
        <f>ROUND('Kontracyklisk, data'!J32,0)</f>
        <v>3</v>
      </c>
      <c r="I32" s="52">
        <f>ROUND('Kontracyklisk, data'!K32,0)</f>
        <v>0</v>
      </c>
      <c r="J32" s="23" t="s">
        <v>365</v>
      </c>
      <c r="K32" s="52">
        <f>ROUND('Kontracyklisk, data'!M32,0)</f>
        <v>3</v>
      </c>
      <c r="L32" s="53">
        <f>ROUND('Kontracyklisk, data'!N32,2)</f>
        <v>0</v>
      </c>
      <c r="M32" s="54">
        <f>ROUND('Kontracyklisk, data'!O32,4)</f>
        <v>0</v>
      </c>
      <c r="O32" s="48" t="str">
        <f t="shared" si="0"/>
        <v/>
      </c>
    </row>
    <row r="33" spans="1:15" ht="13.5" customHeight="1" x14ac:dyDescent="0.15">
      <c r="A33" s="51" t="str">
        <f>'Kontracyklisk, data'!C33</f>
        <v>Grækenland</v>
      </c>
      <c r="B33" s="52">
        <f>ROUND('Kontracyklisk, data'!D33,0)</f>
        <v>0</v>
      </c>
      <c r="C33" s="52">
        <f>ROUND('Kontracyklisk, data'!E33,0)</f>
        <v>80</v>
      </c>
      <c r="D33" s="52">
        <f>ROUND('Kontracyklisk, data'!F33,0)</f>
        <v>0</v>
      </c>
      <c r="E33" s="23" t="s">
        <v>49</v>
      </c>
      <c r="F33" s="23" t="s">
        <v>49</v>
      </c>
      <c r="G33" s="23" t="s">
        <v>49</v>
      </c>
      <c r="H33" s="52">
        <f>ROUND('Kontracyklisk, data'!J33,0)</f>
        <v>6</v>
      </c>
      <c r="I33" s="52">
        <f>ROUND('Kontracyklisk, data'!K33,0)</f>
        <v>0</v>
      </c>
      <c r="J33" s="23" t="s">
        <v>365</v>
      </c>
      <c r="K33" s="52">
        <f>ROUND('Kontracyklisk, data'!M33,0)</f>
        <v>6</v>
      </c>
      <c r="L33" s="53">
        <f>ROUND('Kontracyklisk, data'!N33,2)</f>
        <v>0</v>
      </c>
      <c r="M33" s="54">
        <f>ROUND('Kontracyklisk, data'!O33,4)</f>
        <v>0</v>
      </c>
      <c r="O33" s="48" t="str">
        <f t="shared" si="0"/>
        <v/>
      </c>
    </row>
    <row r="34" spans="1:15" ht="13.5" customHeight="1" x14ac:dyDescent="0.15">
      <c r="A34" s="51" t="str">
        <f>'Kontracyklisk, data'!C34</f>
        <v>Grønland</v>
      </c>
      <c r="B34" s="52">
        <f>ROUND('Kontracyklisk, data'!D34,0)</f>
        <v>0</v>
      </c>
      <c r="C34" s="52">
        <f>ROUND('Kontracyklisk, data'!E34,0)</f>
        <v>8070</v>
      </c>
      <c r="D34" s="52">
        <f>ROUND('Kontracyklisk, data'!F34,0)</f>
        <v>0</v>
      </c>
      <c r="E34" s="23" t="s">
        <v>49</v>
      </c>
      <c r="F34" s="23" t="s">
        <v>49</v>
      </c>
      <c r="G34" s="23" t="s">
        <v>49</v>
      </c>
      <c r="H34" s="52">
        <f>ROUND('Kontracyklisk, data'!J34,0)</f>
        <v>134</v>
      </c>
      <c r="I34" s="52">
        <f>ROUND('Kontracyklisk, data'!K34,0)</f>
        <v>0</v>
      </c>
      <c r="J34" s="23" t="s">
        <v>365</v>
      </c>
      <c r="K34" s="52">
        <f>ROUND('Kontracyklisk, data'!M34,0)</f>
        <v>134</v>
      </c>
      <c r="L34" s="53">
        <f>ROUND('Kontracyklisk, data'!N34,2)</f>
        <v>0</v>
      </c>
      <c r="M34" s="54">
        <f>ROUND('Kontracyklisk, data'!O34,4)</f>
        <v>0</v>
      </c>
      <c r="O34" s="48" t="str">
        <f t="shared" si="0"/>
        <v/>
      </c>
    </row>
    <row r="35" spans="1:15" ht="13.5" customHeight="1" x14ac:dyDescent="0.15">
      <c r="A35" s="51" t="str">
        <f>'Kontracyklisk, data'!C35</f>
        <v>Guatemala</v>
      </c>
      <c r="B35" s="52">
        <f>ROUND('Kontracyklisk, data'!D35,0)</f>
        <v>0</v>
      </c>
      <c r="C35" s="52">
        <f>ROUND('Kontracyklisk, data'!E35,0)</f>
        <v>43</v>
      </c>
      <c r="D35" s="52">
        <f>ROUND('Kontracyklisk, data'!F35,0)</f>
        <v>0</v>
      </c>
      <c r="E35" s="23" t="s">
        <v>49</v>
      </c>
      <c r="F35" s="23" t="s">
        <v>49</v>
      </c>
      <c r="G35" s="23" t="s">
        <v>49</v>
      </c>
      <c r="H35" s="52">
        <f>ROUND('Kontracyklisk, data'!J35,0)</f>
        <v>1</v>
      </c>
      <c r="I35" s="52">
        <f>ROUND('Kontracyklisk, data'!K35,0)</f>
        <v>0</v>
      </c>
      <c r="J35" s="23" t="s">
        <v>365</v>
      </c>
      <c r="K35" s="52">
        <f>ROUND('Kontracyklisk, data'!M35,0)</f>
        <v>1</v>
      </c>
      <c r="L35" s="53">
        <f>ROUND('Kontracyklisk, data'!N35,2)</f>
        <v>0</v>
      </c>
      <c r="M35" s="54">
        <f>ROUND('Kontracyklisk, data'!O35,4)</f>
        <v>0</v>
      </c>
      <c r="O35" s="48" t="str">
        <f t="shared" si="0"/>
        <v/>
      </c>
    </row>
    <row r="36" spans="1:15" ht="13.5" customHeight="1" x14ac:dyDescent="0.15">
      <c r="A36" s="51" t="str">
        <f>'Kontracyklisk, data'!C36</f>
        <v>Holland</v>
      </c>
      <c r="B36" s="52">
        <f>ROUND('Kontracyklisk, data'!D36,0)</f>
        <v>0</v>
      </c>
      <c r="C36" s="52">
        <f>ROUND('Kontracyklisk, data'!E36,0)</f>
        <v>5055</v>
      </c>
      <c r="D36" s="52">
        <f>ROUND('Kontracyklisk, data'!F36,0)</f>
        <v>0</v>
      </c>
      <c r="E36" s="23" t="s">
        <v>49</v>
      </c>
      <c r="F36" s="23" t="s">
        <v>49</v>
      </c>
      <c r="G36" s="23" t="s">
        <v>49</v>
      </c>
      <c r="H36" s="52">
        <f>ROUND('Kontracyklisk, data'!J36,0)</f>
        <v>88</v>
      </c>
      <c r="I36" s="52">
        <f>ROUND('Kontracyklisk, data'!K36,0)</f>
        <v>0</v>
      </c>
      <c r="J36" s="23" t="s">
        <v>365</v>
      </c>
      <c r="K36" s="52">
        <f>ROUND('Kontracyklisk, data'!M36,0)</f>
        <v>88</v>
      </c>
      <c r="L36" s="53">
        <f>ROUND('Kontracyklisk, data'!N36,2)</f>
        <v>0</v>
      </c>
      <c r="M36" s="54">
        <f>ROUND('Kontracyklisk, data'!O36,4)</f>
        <v>0</v>
      </c>
      <c r="O36" s="48" t="str">
        <f t="shared" si="0"/>
        <v/>
      </c>
    </row>
    <row r="37" spans="1:15" ht="13.5" customHeight="1" x14ac:dyDescent="0.15">
      <c r="A37" s="51" t="str">
        <f>'Kontracyklisk, data'!C37</f>
        <v>Hongkong</v>
      </c>
      <c r="B37" s="52">
        <f>ROUND('Kontracyklisk, data'!D37,0)</f>
        <v>0</v>
      </c>
      <c r="C37" s="52">
        <f>ROUND('Kontracyklisk, data'!E37,0)</f>
        <v>7</v>
      </c>
      <c r="D37" s="52">
        <f>ROUND('Kontracyklisk, data'!F37,0)</f>
        <v>0</v>
      </c>
      <c r="E37" s="23" t="s">
        <v>49</v>
      </c>
      <c r="F37" s="23" t="s">
        <v>49</v>
      </c>
      <c r="G37" s="23" t="s">
        <v>49</v>
      </c>
      <c r="H37" s="52">
        <f>ROUND('Kontracyklisk, data'!J37,0)</f>
        <v>1</v>
      </c>
      <c r="I37" s="52">
        <f>ROUND('Kontracyklisk, data'!K37,0)</f>
        <v>0</v>
      </c>
      <c r="J37" s="23" t="s">
        <v>365</v>
      </c>
      <c r="K37" s="52">
        <f>ROUND('Kontracyklisk, data'!M37,0)</f>
        <v>1</v>
      </c>
      <c r="L37" s="53">
        <f>ROUND('Kontracyklisk, data'!N37,2)</f>
        <v>0</v>
      </c>
      <c r="M37" s="54">
        <f>ROUND('Kontracyklisk, data'!O37,4)</f>
        <v>1.8800000000000001E-2</v>
      </c>
      <c r="O37" s="48" t="str">
        <f t="shared" si="0"/>
        <v/>
      </c>
    </row>
    <row r="38" spans="1:15" ht="13.5" customHeight="1" x14ac:dyDescent="0.15">
      <c r="A38" s="51" t="str">
        <f>'Kontracyklisk, data'!C38</f>
        <v>Indien</v>
      </c>
      <c r="B38" s="52">
        <f>ROUND('Kontracyklisk, data'!D38,0)</f>
        <v>0</v>
      </c>
      <c r="C38" s="52">
        <f>ROUND('Kontracyklisk, data'!E38,0)</f>
        <v>736</v>
      </c>
      <c r="D38" s="52">
        <f>ROUND('Kontracyklisk, data'!F38,0)</f>
        <v>0</v>
      </c>
      <c r="E38" s="23" t="s">
        <v>49</v>
      </c>
      <c r="F38" s="23" t="s">
        <v>49</v>
      </c>
      <c r="G38" s="23" t="s">
        <v>49</v>
      </c>
      <c r="H38" s="52">
        <f>ROUND('Kontracyklisk, data'!J38,0)</f>
        <v>12</v>
      </c>
      <c r="I38" s="52">
        <f>ROUND('Kontracyklisk, data'!K38,0)</f>
        <v>0</v>
      </c>
      <c r="J38" s="23" t="s">
        <v>365</v>
      </c>
      <c r="K38" s="52">
        <f>ROUND('Kontracyklisk, data'!M38,0)</f>
        <v>12</v>
      </c>
      <c r="L38" s="53">
        <f>ROUND('Kontracyklisk, data'!N38,2)</f>
        <v>0</v>
      </c>
      <c r="M38" s="54">
        <f>ROUND('Kontracyklisk, data'!O38,4)</f>
        <v>0</v>
      </c>
      <c r="O38" s="48" t="str">
        <f t="shared" si="0"/>
        <v/>
      </c>
    </row>
    <row r="39" spans="1:15" ht="13.5" customHeight="1" x14ac:dyDescent="0.15">
      <c r="A39" s="51" t="str">
        <f>'Kontracyklisk, data'!C39</f>
        <v>Indonesien</v>
      </c>
      <c r="B39" s="52">
        <f>ROUND('Kontracyklisk, data'!D39,0)</f>
        <v>0</v>
      </c>
      <c r="C39" s="52">
        <f>ROUND('Kontracyklisk, data'!E39,0)</f>
        <v>6</v>
      </c>
      <c r="D39" s="52">
        <f>ROUND('Kontracyklisk, data'!F39,0)</f>
        <v>0</v>
      </c>
      <c r="E39" s="23" t="s">
        <v>49</v>
      </c>
      <c r="F39" s="23" t="s">
        <v>49</v>
      </c>
      <c r="G39" s="23" t="s">
        <v>49</v>
      </c>
      <c r="H39" s="52">
        <f>ROUND('Kontracyklisk, data'!J39,0)</f>
        <v>0</v>
      </c>
      <c r="I39" s="52">
        <f>ROUND('Kontracyklisk, data'!K39,0)</f>
        <v>0</v>
      </c>
      <c r="J39" s="23" t="s">
        <v>365</v>
      </c>
      <c r="K39" s="52">
        <f>ROUND('Kontracyklisk, data'!M39,0)</f>
        <v>0</v>
      </c>
      <c r="L39" s="53">
        <f>ROUND('Kontracyklisk, data'!N39,2)</f>
        <v>0</v>
      </c>
      <c r="M39" s="54">
        <f>ROUND('Kontracyklisk, data'!O39,4)</f>
        <v>0</v>
      </c>
      <c r="O39" s="48" t="str">
        <f t="shared" si="0"/>
        <v/>
      </c>
    </row>
    <row r="40" spans="1:15" ht="13.5" customHeight="1" x14ac:dyDescent="0.15">
      <c r="A40" s="51" t="str">
        <f>'Kontracyklisk, data'!C40</f>
        <v>Irak</v>
      </c>
      <c r="B40" s="52">
        <f>ROUND('Kontracyklisk, data'!D40,0)</f>
        <v>0</v>
      </c>
      <c r="C40" s="52">
        <f>ROUND('Kontracyklisk, data'!E40,0)</f>
        <v>89</v>
      </c>
      <c r="D40" s="52">
        <f>ROUND('Kontracyklisk, data'!F40,0)</f>
        <v>0</v>
      </c>
      <c r="E40" s="23" t="s">
        <v>49</v>
      </c>
      <c r="F40" s="23" t="s">
        <v>49</v>
      </c>
      <c r="G40" s="23" t="s">
        <v>49</v>
      </c>
      <c r="H40" s="52">
        <f>ROUND('Kontracyklisk, data'!J40,0)</f>
        <v>11</v>
      </c>
      <c r="I40" s="52">
        <f>ROUND('Kontracyklisk, data'!K40,0)</f>
        <v>0</v>
      </c>
      <c r="J40" s="23" t="s">
        <v>365</v>
      </c>
      <c r="K40" s="52">
        <f>ROUND('Kontracyklisk, data'!M40,0)</f>
        <v>11</v>
      </c>
      <c r="L40" s="53">
        <f>ROUND('Kontracyklisk, data'!N40,2)</f>
        <v>0</v>
      </c>
      <c r="M40" s="54">
        <f>ROUND('Kontracyklisk, data'!O40,4)</f>
        <v>0</v>
      </c>
      <c r="O40" s="48" t="str">
        <f t="shared" si="0"/>
        <v/>
      </c>
    </row>
    <row r="41" spans="1:15" ht="13.5" customHeight="1" x14ac:dyDescent="0.15">
      <c r="A41" s="51" t="str">
        <f>'Kontracyklisk, data'!C41</f>
        <v>Iran</v>
      </c>
      <c r="B41" s="52">
        <f>ROUND('Kontracyklisk, data'!D41,0)</f>
        <v>0</v>
      </c>
      <c r="C41" s="52">
        <f>ROUND('Kontracyklisk, data'!E41,0)</f>
        <v>20</v>
      </c>
      <c r="D41" s="52">
        <f>ROUND('Kontracyklisk, data'!F41,0)</f>
        <v>0</v>
      </c>
      <c r="E41" s="23" t="s">
        <v>49</v>
      </c>
      <c r="F41" s="23" t="s">
        <v>49</v>
      </c>
      <c r="G41" s="23" t="s">
        <v>49</v>
      </c>
      <c r="H41" s="52">
        <f>ROUND('Kontracyklisk, data'!J41,0)</f>
        <v>2</v>
      </c>
      <c r="I41" s="52">
        <f>ROUND('Kontracyklisk, data'!K41,0)</f>
        <v>0</v>
      </c>
      <c r="J41" s="23" t="s">
        <v>365</v>
      </c>
      <c r="K41" s="52">
        <f>ROUND('Kontracyklisk, data'!M41,0)</f>
        <v>2</v>
      </c>
      <c r="L41" s="53">
        <f>ROUND('Kontracyklisk, data'!N41,2)</f>
        <v>0</v>
      </c>
      <c r="M41" s="54">
        <f>ROUND('Kontracyklisk, data'!O41,4)</f>
        <v>0</v>
      </c>
      <c r="O41" s="48" t="str">
        <f t="shared" si="0"/>
        <v/>
      </c>
    </row>
    <row r="42" spans="1:15" ht="13.5" customHeight="1" x14ac:dyDescent="0.15">
      <c r="A42" s="51" t="str">
        <f>'Kontracyklisk, data'!C42</f>
        <v>Irland</v>
      </c>
      <c r="B42" s="52">
        <f>ROUND('Kontracyklisk, data'!D42,0)</f>
        <v>0</v>
      </c>
      <c r="C42" s="52">
        <f>ROUND('Kontracyklisk, data'!E42,0)</f>
        <v>1072</v>
      </c>
      <c r="D42" s="52">
        <f>ROUND('Kontracyklisk, data'!F42,0)</f>
        <v>0</v>
      </c>
      <c r="E42" s="23" t="s">
        <v>49</v>
      </c>
      <c r="F42" s="23" t="s">
        <v>49</v>
      </c>
      <c r="G42" s="23" t="s">
        <v>49</v>
      </c>
      <c r="H42" s="52">
        <f>ROUND('Kontracyklisk, data'!J42,0)</f>
        <v>31</v>
      </c>
      <c r="I42" s="52">
        <f>ROUND('Kontracyklisk, data'!K42,0)</f>
        <v>0</v>
      </c>
      <c r="J42" s="23" t="s">
        <v>365</v>
      </c>
      <c r="K42" s="52">
        <f>ROUND('Kontracyklisk, data'!M42,0)</f>
        <v>31</v>
      </c>
      <c r="L42" s="53">
        <f>ROUND('Kontracyklisk, data'!N42,2)</f>
        <v>0</v>
      </c>
      <c r="M42" s="54">
        <f>ROUND('Kontracyklisk, data'!O42,4)</f>
        <v>0</v>
      </c>
      <c r="O42" s="48" t="str">
        <f t="shared" si="0"/>
        <v/>
      </c>
    </row>
    <row r="43" spans="1:15" ht="13.5" customHeight="1" x14ac:dyDescent="0.15">
      <c r="A43" s="51" t="str">
        <f>'Kontracyklisk, data'!C43</f>
        <v>Island</v>
      </c>
      <c r="B43" s="52">
        <f>ROUND('Kontracyklisk, data'!D43,0)</f>
        <v>0</v>
      </c>
      <c r="C43" s="52">
        <f>ROUND('Kontracyklisk, data'!E43,0)</f>
        <v>3096</v>
      </c>
      <c r="D43" s="52">
        <f>ROUND('Kontracyklisk, data'!F43,0)</f>
        <v>0</v>
      </c>
      <c r="E43" s="23" t="s">
        <v>49</v>
      </c>
      <c r="F43" s="23" t="s">
        <v>49</v>
      </c>
      <c r="G43" s="23" t="s">
        <v>49</v>
      </c>
      <c r="H43" s="52">
        <f>ROUND('Kontracyklisk, data'!J43,0)</f>
        <v>64</v>
      </c>
      <c r="I43" s="52">
        <f>ROUND('Kontracyklisk, data'!K43,0)</f>
        <v>0</v>
      </c>
      <c r="J43" s="23" t="s">
        <v>365</v>
      </c>
      <c r="K43" s="52">
        <f>ROUND('Kontracyklisk, data'!M43,0)</f>
        <v>64</v>
      </c>
      <c r="L43" s="53">
        <f>ROUND('Kontracyklisk, data'!N43,2)</f>
        <v>0</v>
      </c>
      <c r="M43" s="54">
        <f>ROUND('Kontracyklisk, data'!O43,4)</f>
        <v>1.2500000000000001E-2</v>
      </c>
      <c r="O43" s="48" t="str">
        <f t="shared" si="0"/>
        <v/>
      </c>
    </row>
    <row r="44" spans="1:15" ht="13.5" customHeight="1" x14ac:dyDescent="0.15">
      <c r="A44" s="51" t="str">
        <f>'Kontracyklisk, data'!C44</f>
        <v>Israel</v>
      </c>
      <c r="B44" s="52">
        <f>ROUND('Kontracyklisk, data'!D44,0)</f>
        <v>0</v>
      </c>
      <c r="C44" s="52">
        <f>ROUND('Kontracyklisk, data'!E44,0)</f>
        <v>648</v>
      </c>
      <c r="D44" s="52">
        <f>ROUND('Kontracyklisk, data'!F44,0)</f>
        <v>21</v>
      </c>
      <c r="E44" s="23" t="s">
        <v>49</v>
      </c>
      <c r="F44" s="23" t="s">
        <v>49</v>
      </c>
      <c r="G44" s="23" t="s">
        <v>49</v>
      </c>
      <c r="H44" s="52">
        <f>ROUND('Kontracyklisk, data'!J44,0)</f>
        <v>52</v>
      </c>
      <c r="I44" s="52">
        <f>ROUND('Kontracyklisk, data'!K44,0)</f>
        <v>2</v>
      </c>
      <c r="J44" s="23" t="s">
        <v>365</v>
      </c>
      <c r="K44" s="52">
        <f>ROUND('Kontracyklisk, data'!M44,0)</f>
        <v>54</v>
      </c>
      <c r="L44" s="53">
        <f>ROUND('Kontracyklisk, data'!N44,2)</f>
        <v>0</v>
      </c>
      <c r="M44" s="54">
        <f>ROUND('Kontracyklisk, data'!O44,4)</f>
        <v>0</v>
      </c>
      <c r="O44" s="48" t="str">
        <f t="shared" si="0"/>
        <v/>
      </c>
    </row>
    <row r="45" spans="1:15" ht="13.5" customHeight="1" x14ac:dyDescent="0.15">
      <c r="A45" s="51" t="str">
        <f>'Kontracyklisk, data'!C45</f>
        <v>Italien</v>
      </c>
      <c r="B45" s="52">
        <f>ROUND('Kontracyklisk, data'!D45,0)</f>
        <v>0</v>
      </c>
      <c r="C45" s="52">
        <f>ROUND('Kontracyklisk, data'!E45,0)</f>
        <v>867</v>
      </c>
      <c r="D45" s="52">
        <f>ROUND('Kontracyklisk, data'!F45,0)</f>
        <v>0</v>
      </c>
      <c r="E45" s="23" t="s">
        <v>49</v>
      </c>
      <c r="F45" s="23" t="s">
        <v>49</v>
      </c>
      <c r="G45" s="23" t="s">
        <v>49</v>
      </c>
      <c r="H45" s="52">
        <f>ROUND('Kontracyklisk, data'!J45,0)</f>
        <v>9</v>
      </c>
      <c r="I45" s="52">
        <f>ROUND('Kontracyklisk, data'!K45,0)</f>
        <v>0</v>
      </c>
      <c r="J45" s="23" t="s">
        <v>365</v>
      </c>
      <c r="K45" s="52">
        <f>ROUND('Kontracyklisk, data'!M45,0)</f>
        <v>9</v>
      </c>
      <c r="L45" s="53">
        <f>ROUND('Kontracyklisk, data'!N45,2)</f>
        <v>0</v>
      </c>
      <c r="M45" s="54">
        <f>ROUND('Kontracyklisk, data'!O45,4)</f>
        <v>0</v>
      </c>
      <c r="O45" s="48" t="str">
        <f t="shared" si="0"/>
        <v/>
      </c>
    </row>
    <row r="46" spans="1:15" ht="13.5" customHeight="1" x14ac:dyDescent="0.15">
      <c r="A46" s="51" t="str">
        <f>'Kontracyklisk, data'!C46</f>
        <v>Japan</v>
      </c>
      <c r="B46" s="52">
        <f>ROUND('Kontracyklisk, data'!D46,0)</f>
        <v>0</v>
      </c>
      <c r="C46" s="52">
        <f>ROUND('Kontracyklisk, data'!E46,0)</f>
        <v>206</v>
      </c>
      <c r="D46" s="52">
        <f>ROUND('Kontracyklisk, data'!F46,0)</f>
        <v>0</v>
      </c>
      <c r="E46" s="23" t="s">
        <v>49</v>
      </c>
      <c r="F46" s="23" t="s">
        <v>49</v>
      </c>
      <c r="G46" s="23" t="s">
        <v>49</v>
      </c>
      <c r="H46" s="52">
        <f>ROUND('Kontracyklisk, data'!J46,0)</f>
        <v>7</v>
      </c>
      <c r="I46" s="52">
        <f>ROUND('Kontracyklisk, data'!K46,0)</f>
        <v>0</v>
      </c>
      <c r="J46" s="23" t="s">
        <v>365</v>
      </c>
      <c r="K46" s="52">
        <f>ROUND('Kontracyklisk, data'!M46,0)</f>
        <v>7</v>
      </c>
      <c r="L46" s="53">
        <f>ROUND('Kontracyklisk, data'!N46,2)</f>
        <v>0</v>
      </c>
      <c r="M46" s="54">
        <f>ROUND('Kontracyklisk, data'!O46,4)</f>
        <v>0</v>
      </c>
      <c r="O46" s="48" t="str">
        <f t="shared" si="0"/>
        <v/>
      </c>
    </row>
    <row r="47" spans="1:15" ht="13.5" customHeight="1" x14ac:dyDescent="0.15">
      <c r="A47" s="51" t="str">
        <f>'Kontracyklisk, data'!C47</f>
        <v>Jomfruøerne, britiske</v>
      </c>
      <c r="B47" s="52">
        <f>ROUND('Kontracyklisk, data'!D47,0)</f>
        <v>0</v>
      </c>
      <c r="C47" s="52">
        <f>ROUND('Kontracyklisk, data'!E47,0)</f>
        <v>0</v>
      </c>
      <c r="D47" s="52">
        <f>ROUND('Kontracyklisk, data'!F47,0)</f>
        <v>5</v>
      </c>
      <c r="E47" s="23" t="s">
        <v>49</v>
      </c>
      <c r="F47" s="23" t="s">
        <v>49</v>
      </c>
      <c r="G47" s="23" t="s">
        <v>49</v>
      </c>
      <c r="H47" s="52">
        <f>ROUND('Kontracyklisk, data'!J47,0)</f>
        <v>0</v>
      </c>
      <c r="I47" s="52">
        <f>ROUND('Kontracyklisk, data'!K47,0)</f>
        <v>0</v>
      </c>
      <c r="J47" s="23" t="s">
        <v>365</v>
      </c>
      <c r="K47" s="52">
        <f>ROUND('Kontracyklisk, data'!M47,0)</f>
        <v>0</v>
      </c>
      <c r="L47" s="53">
        <f>ROUND('Kontracyklisk, data'!N47,2)</f>
        <v>0</v>
      </c>
      <c r="M47" s="54">
        <f>ROUND('Kontracyklisk, data'!O47,4)</f>
        <v>0</v>
      </c>
      <c r="O47" s="48" t="str">
        <f t="shared" si="0"/>
        <v/>
      </c>
    </row>
    <row r="48" spans="1:15" ht="13.5" customHeight="1" x14ac:dyDescent="0.15">
      <c r="A48" s="51" t="str">
        <f>'Kontracyklisk, data'!C48</f>
        <v>Jordan</v>
      </c>
      <c r="B48" s="52">
        <f>ROUND('Kontracyklisk, data'!D48,0)</f>
        <v>0</v>
      </c>
      <c r="C48" s="52">
        <f>ROUND('Kontracyklisk, data'!E48,0)</f>
        <v>2</v>
      </c>
      <c r="D48" s="52">
        <f>ROUND('Kontracyklisk, data'!F48,0)</f>
        <v>0</v>
      </c>
      <c r="E48" s="23" t="s">
        <v>49</v>
      </c>
      <c r="F48" s="23" t="s">
        <v>49</v>
      </c>
      <c r="G48" s="23" t="s">
        <v>49</v>
      </c>
      <c r="H48" s="52">
        <f>ROUND('Kontracyklisk, data'!J48,0)</f>
        <v>0</v>
      </c>
      <c r="I48" s="52">
        <f>ROUND('Kontracyklisk, data'!K48,0)</f>
        <v>0</v>
      </c>
      <c r="J48" s="23" t="s">
        <v>365</v>
      </c>
      <c r="K48" s="52">
        <f>ROUND('Kontracyklisk, data'!M48,0)</f>
        <v>0</v>
      </c>
      <c r="L48" s="53">
        <f>ROUND('Kontracyklisk, data'!N48,2)</f>
        <v>0</v>
      </c>
      <c r="M48" s="54">
        <f>ROUND('Kontracyklisk, data'!O48,4)</f>
        <v>0</v>
      </c>
      <c r="O48" s="48" t="str">
        <f t="shared" si="0"/>
        <v/>
      </c>
    </row>
    <row r="49" spans="1:15" ht="13.5" customHeight="1" x14ac:dyDescent="0.15">
      <c r="A49" s="51" t="str">
        <f>'Kontracyklisk, data'!C49</f>
        <v>Kenya</v>
      </c>
      <c r="B49" s="52">
        <f>ROUND('Kontracyklisk, data'!D49,0)</f>
        <v>0</v>
      </c>
      <c r="C49" s="52">
        <f>ROUND('Kontracyklisk, data'!E49,0)</f>
        <v>32</v>
      </c>
      <c r="D49" s="52">
        <f>ROUND('Kontracyklisk, data'!F49,0)</f>
        <v>0</v>
      </c>
      <c r="E49" s="23" t="s">
        <v>49</v>
      </c>
      <c r="F49" s="23" t="s">
        <v>49</v>
      </c>
      <c r="G49" s="23" t="s">
        <v>49</v>
      </c>
      <c r="H49" s="52">
        <f>ROUND('Kontracyklisk, data'!J49,0)</f>
        <v>1</v>
      </c>
      <c r="I49" s="52">
        <f>ROUND('Kontracyklisk, data'!K49,0)</f>
        <v>0</v>
      </c>
      <c r="J49" s="23" t="s">
        <v>365</v>
      </c>
      <c r="K49" s="52">
        <f>ROUND('Kontracyklisk, data'!M49,0)</f>
        <v>1</v>
      </c>
      <c r="L49" s="53">
        <f>ROUND('Kontracyklisk, data'!N49,2)</f>
        <v>0</v>
      </c>
      <c r="M49" s="54">
        <f>ROUND('Kontracyklisk, data'!O49,4)</f>
        <v>0</v>
      </c>
      <c r="O49" s="48" t="str">
        <f t="shared" si="0"/>
        <v/>
      </c>
    </row>
    <row r="50" spans="1:15" ht="13.5" customHeight="1" x14ac:dyDescent="0.15">
      <c r="A50" s="51" t="str">
        <f>'Kontracyklisk, data'!C50</f>
        <v>Kina</v>
      </c>
      <c r="B50" s="52">
        <f>ROUND('Kontracyklisk, data'!D50,0)</f>
        <v>0</v>
      </c>
      <c r="C50" s="52">
        <f>ROUND('Kontracyklisk, data'!E50,0)</f>
        <v>686</v>
      </c>
      <c r="D50" s="52">
        <f>ROUND('Kontracyklisk, data'!F50,0)</f>
        <v>0</v>
      </c>
      <c r="E50" s="23" t="s">
        <v>49</v>
      </c>
      <c r="F50" s="23" t="s">
        <v>49</v>
      </c>
      <c r="G50" s="23" t="s">
        <v>49</v>
      </c>
      <c r="H50" s="52">
        <f>ROUND('Kontracyklisk, data'!J50,0)</f>
        <v>20</v>
      </c>
      <c r="I50" s="52">
        <f>ROUND('Kontracyklisk, data'!K50,0)</f>
        <v>0</v>
      </c>
      <c r="J50" s="23" t="s">
        <v>365</v>
      </c>
      <c r="K50" s="52">
        <f>ROUND('Kontracyklisk, data'!M50,0)</f>
        <v>20</v>
      </c>
      <c r="L50" s="53">
        <f>ROUND('Kontracyklisk, data'!N50,2)</f>
        <v>0</v>
      </c>
      <c r="M50" s="54">
        <f>ROUND('Kontracyklisk, data'!O50,4)</f>
        <v>0</v>
      </c>
      <c r="O50" s="48" t="str">
        <f t="shared" si="0"/>
        <v/>
      </c>
    </row>
    <row r="51" spans="1:15" ht="13.5" customHeight="1" x14ac:dyDescent="0.15">
      <c r="A51" s="51" t="str">
        <f>'Kontracyklisk, data'!C51</f>
        <v>Kroatien</v>
      </c>
      <c r="B51" s="52">
        <f>ROUND('Kontracyklisk, data'!D51,0)</f>
        <v>0</v>
      </c>
      <c r="C51" s="52">
        <f>ROUND('Kontracyklisk, data'!E51,0)</f>
        <v>120</v>
      </c>
      <c r="D51" s="52">
        <f>ROUND('Kontracyklisk, data'!F51,0)</f>
        <v>0</v>
      </c>
      <c r="E51" s="23" t="s">
        <v>49</v>
      </c>
      <c r="F51" s="23" t="s">
        <v>49</v>
      </c>
      <c r="G51" s="23" t="s">
        <v>49</v>
      </c>
      <c r="H51" s="52">
        <f>ROUND('Kontracyklisk, data'!J51,0)</f>
        <v>3</v>
      </c>
      <c r="I51" s="52">
        <f>ROUND('Kontracyklisk, data'!K51,0)</f>
        <v>0</v>
      </c>
      <c r="J51" s="23" t="s">
        <v>365</v>
      </c>
      <c r="K51" s="52">
        <f>ROUND('Kontracyklisk, data'!M51,0)</f>
        <v>3</v>
      </c>
      <c r="L51" s="53">
        <f>ROUND('Kontracyklisk, data'!N51,2)</f>
        <v>0</v>
      </c>
      <c r="M51" s="54">
        <f>ROUND('Kontracyklisk, data'!O51,4)</f>
        <v>0</v>
      </c>
      <c r="O51" s="48" t="str">
        <f t="shared" si="0"/>
        <v/>
      </c>
    </row>
    <row r="52" spans="1:15" ht="13.5" customHeight="1" x14ac:dyDescent="0.15">
      <c r="A52" s="51" t="str">
        <f>'Kontracyklisk, data'!C52</f>
        <v>Letland</v>
      </c>
      <c r="B52" s="52">
        <f>ROUND('Kontracyklisk, data'!D52,0)</f>
        <v>0</v>
      </c>
      <c r="C52" s="52">
        <f>ROUND('Kontracyklisk, data'!E52,0)</f>
        <v>214</v>
      </c>
      <c r="D52" s="52">
        <f>ROUND('Kontracyklisk, data'!F52,0)</f>
        <v>0</v>
      </c>
      <c r="E52" s="23" t="s">
        <v>49</v>
      </c>
      <c r="F52" s="23" t="s">
        <v>49</v>
      </c>
      <c r="G52" s="23" t="s">
        <v>49</v>
      </c>
      <c r="H52" s="52">
        <f>ROUND('Kontracyklisk, data'!J52,0)</f>
        <v>2</v>
      </c>
      <c r="I52" s="52">
        <f>ROUND('Kontracyklisk, data'!K52,0)</f>
        <v>0</v>
      </c>
      <c r="J52" s="23" t="s">
        <v>365</v>
      </c>
      <c r="K52" s="52">
        <f>ROUND('Kontracyklisk, data'!M52,0)</f>
        <v>2</v>
      </c>
      <c r="L52" s="53">
        <f>ROUND('Kontracyklisk, data'!N52,2)</f>
        <v>0</v>
      </c>
      <c r="M52" s="54">
        <f>ROUND('Kontracyklisk, data'!O52,4)</f>
        <v>0</v>
      </c>
      <c r="O52" s="48" t="str">
        <f t="shared" si="0"/>
        <v/>
      </c>
    </row>
    <row r="53" spans="1:15" ht="13.5" customHeight="1" x14ac:dyDescent="0.15">
      <c r="A53" s="51" t="str">
        <f>'Kontracyklisk, data'!C53</f>
        <v>Libanon</v>
      </c>
      <c r="B53" s="52">
        <f>ROUND('Kontracyklisk, data'!D53,0)</f>
        <v>0</v>
      </c>
      <c r="C53" s="52">
        <f>ROUND('Kontracyklisk, data'!E53,0)</f>
        <v>2158</v>
      </c>
      <c r="D53" s="52">
        <f>ROUND('Kontracyklisk, data'!F53,0)</f>
        <v>0</v>
      </c>
      <c r="E53" s="23" t="s">
        <v>49</v>
      </c>
      <c r="F53" s="23" t="s">
        <v>49</v>
      </c>
      <c r="G53" s="23" t="s">
        <v>49</v>
      </c>
      <c r="H53" s="52">
        <f>ROUND('Kontracyklisk, data'!J53,0)</f>
        <v>30</v>
      </c>
      <c r="I53" s="52">
        <f>ROUND('Kontracyklisk, data'!K53,0)</f>
        <v>0</v>
      </c>
      <c r="J53" s="23" t="s">
        <v>365</v>
      </c>
      <c r="K53" s="52">
        <f>ROUND('Kontracyklisk, data'!M53,0)</f>
        <v>30</v>
      </c>
      <c r="L53" s="53">
        <f>ROUND('Kontracyklisk, data'!N53,2)</f>
        <v>0</v>
      </c>
      <c r="M53" s="54">
        <f>ROUND('Kontracyklisk, data'!O53,4)</f>
        <v>0</v>
      </c>
      <c r="O53" s="48" t="str">
        <f t="shared" si="0"/>
        <v/>
      </c>
    </row>
    <row r="54" spans="1:15" ht="13.5" customHeight="1" x14ac:dyDescent="0.15">
      <c r="A54" s="51" t="str">
        <f>'Kontracyklisk, data'!C54</f>
        <v>Litauen</v>
      </c>
      <c r="B54" s="52">
        <f>ROUND('Kontracyklisk, data'!D54,0)</f>
        <v>0</v>
      </c>
      <c r="C54" s="52">
        <f>ROUND('Kontracyklisk, data'!E54,0)</f>
        <v>74</v>
      </c>
      <c r="D54" s="52">
        <f>ROUND('Kontracyklisk, data'!F54,0)</f>
        <v>0</v>
      </c>
      <c r="E54" s="23" t="s">
        <v>49</v>
      </c>
      <c r="F54" s="23" t="s">
        <v>49</v>
      </c>
      <c r="G54" s="23" t="s">
        <v>49</v>
      </c>
      <c r="H54" s="52">
        <f>ROUND('Kontracyklisk, data'!J54,0)</f>
        <v>16</v>
      </c>
      <c r="I54" s="52">
        <f>ROUND('Kontracyklisk, data'!K54,0)</f>
        <v>0</v>
      </c>
      <c r="J54" s="23" t="s">
        <v>365</v>
      </c>
      <c r="K54" s="52">
        <f>ROUND('Kontracyklisk, data'!M54,0)</f>
        <v>16</v>
      </c>
      <c r="L54" s="53">
        <f>ROUND('Kontracyklisk, data'!N54,2)</f>
        <v>0</v>
      </c>
      <c r="M54" s="54">
        <f>ROUND('Kontracyklisk, data'!O54,4)</f>
        <v>5.0000000000000001E-3</v>
      </c>
      <c r="O54" s="48" t="str">
        <f t="shared" si="0"/>
        <v/>
      </c>
    </row>
    <row r="55" spans="1:15" ht="13.5" customHeight="1" x14ac:dyDescent="0.15">
      <c r="A55" s="51" t="str">
        <f>'Kontracyklisk, data'!C55</f>
        <v>Luxembourg</v>
      </c>
      <c r="B55" s="52">
        <f>ROUND('Kontracyklisk, data'!D55,0)</f>
        <v>0</v>
      </c>
      <c r="C55" s="52">
        <f>ROUND('Kontracyklisk, data'!E55,0)</f>
        <v>1708</v>
      </c>
      <c r="D55" s="52">
        <f>ROUND('Kontracyklisk, data'!F55,0)</f>
        <v>7</v>
      </c>
      <c r="E55" s="23" t="s">
        <v>49</v>
      </c>
      <c r="F55" s="23" t="s">
        <v>49</v>
      </c>
      <c r="G55" s="23" t="s">
        <v>49</v>
      </c>
      <c r="H55" s="52">
        <f>ROUND('Kontracyklisk, data'!J55,0)</f>
        <v>60</v>
      </c>
      <c r="I55" s="52">
        <f>ROUND('Kontracyklisk, data'!K55,0)</f>
        <v>1</v>
      </c>
      <c r="J55" s="23" t="s">
        <v>365</v>
      </c>
      <c r="K55" s="52">
        <f>ROUND('Kontracyklisk, data'!M55,0)</f>
        <v>61</v>
      </c>
      <c r="L55" s="53">
        <f>ROUND('Kontracyklisk, data'!N55,2)</f>
        <v>0</v>
      </c>
      <c r="M55" s="54">
        <f>ROUND('Kontracyklisk, data'!O55,4)</f>
        <v>0</v>
      </c>
      <c r="O55" s="48" t="str">
        <f t="shared" si="0"/>
        <v/>
      </c>
    </row>
    <row r="56" spans="1:15" ht="13.5" customHeight="1" x14ac:dyDescent="0.15">
      <c r="A56" s="51" t="str">
        <f>'Kontracyklisk, data'!C56</f>
        <v>Malaysia</v>
      </c>
      <c r="B56" s="52">
        <f>ROUND('Kontracyklisk, data'!D56,0)</f>
        <v>0</v>
      </c>
      <c r="C56" s="52">
        <f>ROUND('Kontracyklisk, data'!E56,0)</f>
        <v>1826</v>
      </c>
      <c r="D56" s="52">
        <f>ROUND('Kontracyklisk, data'!F56,0)</f>
        <v>0</v>
      </c>
      <c r="E56" s="23" t="s">
        <v>49</v>
      </c>
      <c r="F56" s="23" t="s">
        <v>49</v>
      </c>
      <c r="G56" s="23" t="s">
        <v>49</v>
      </c>
      <c r="H56" s="52">
        <f>ROUND('Kontracyklisk, data'!J56,0)</f>
        <v>24</v>
      </c>
      <c r="I56" s="52">
        <f>ROUND('Kontracyklisk, data'!K56,0)</f>
        <v>0</v>
      </c>
      <c r="J56" s="23" t="s">
        <v>365</v>
      </c>
      <c r="K56" s="52">
        <f>ROUND('Kontracyklisk, data'!M56,0)</f>
        <v>24</v>
      </c>
      <c r="L56" s="53">
        <f>ROUND('Kontracyklisk, data'!N56,2)</f>
        <v>0</v>
      </c>
      <c r="M56" s="54">
        <f>ROUND('Kontracyklisk, data'!O56,4)</f>
        <v>0</v>
      </c>
      <c r="O56" s="48" t="str">
        <f t="shared" si="0"/>
        <v/>
      </c>
    </row>
    <row r="57" spans="1:15" ht="13.5" customHeight="1" x14ac:dyDescent="0.15">
      <c r="A57" s="51" t="str">
        <f>'Kontracyklisk, data'!C57</f>
        <v>Malawi</v>
      </c>
      <c r="B57" s="52">
        <f>ROUND('Kontracyklisk, data'!D57,0)</f>
        <v>0</v>
      </c>
      <c r="C57" s="52">
        <f>ROUND('Kontracyklisk, data'!E57,0)</f>
        <v>37</v>
      </c>
      <c r="D57" s="52">
        <f>ROUND('Kontracyklisk, data'!F57,0)</f>
        <v>0</v>
      </c>
      <c r="E57" s="23" t="s">
        <v>49</v>
      </c>
      <c r="F57" s="23" t="s">
        <v>49</v>
      </c>
      <c r="G57" s="23" t="s">
        <v>49</v>
      </c>
      <c r="H57" s="52">
        <f>ROUND('Kontracyklisk, data'!J57,0)</f>
        <v>3</v>
      </c>
      <c r="I57" s="52">
        <f>ROUND('Kontracyklisk, data'!K57,0)</f>
        <v>0</v>
      </c>
      <c r="J57" s="23" t="s">
        <v>365</v>
      </c>
      <c r="K57" s="52">
        <f>ROUND('Kontracyklisk, data'!M57,0)</f>
        <v>3</v>
      </c>
      <c r="L57" s="53">
        <f>ROUND('Kontracyklisk, data'!N57,2)</f>
        <v>0</v>
      </c>
      <c r="M57" s="54">
        <f>ROUND('Kontracyklisk, data'!O57,4)</f>
        <v>0</v>
      </c>
      <c r="O57" s="48" t="str">
        <f t="shared" si="0"/>
        <v/>
      </c>
    </row>
    <row r="58" spans="1:15" ht="13.5" customHeight="1" x14ac:dyDescent="0.15">
      <c r="A58" s="51" t="str">
        <f>'Kontracyklisk, data'!C58</f>
        <v>Maldiverne</v>
      </c>
      <c r="B58" s="52">
        <f>ROUND('Kontracyklisk, data'!D58,0)</f>
        <v>0</v>
      </c>
      <c r="C58" s="52">
        <f>ROUND('Kontracyklisk, data'!E58,0)</f>
        <v>80</v>
      </c>
      <c r="D58" s="52">
        <f>ROUND('Kontracyklisk, data'!F58,0)</f>
        <v>0</v>
      </c>
      <c r="E58" s="23" t="s">
        <v>49</v>
      </c>
      <c r="F58" s="23" t="s">
        <v>49</v>
      </c>
      <c r="G58" s="23" t="s">
        <v>49</v>
      </c>
      <c r="H58" s="52">
        <f>ROUND('Kontracyklisk, data'!J58,0)</f>
        <v>4</v>
      </c>
      <c r="I58" s="52">
        <f>ROUND('Kontracyklisk, data'!K58,0)</f>
        <v>0</v>
      </c>
      <c r="J58" s="23" t="s">
        <v>365</v>
      </c>
      <c r="K58" s="52">
        <f>ROUND('Kontracyklisk, data'!M58,0)</f>
        <v>4</v>
      </c>
      <c r="L58" s="53">
        <f>ROUND('Kontracyklisk, data'!N58,2)</f>
        <v>0</v>
      </c>
      <c r="M58" s="54">
        <f>ROUND('Kontracyklisk, data'!O58,4)</f>
        <v>0</v>
      </c>
      <c r="O58" s="48" t="str">
        <f t="shared" si="0"/>
        <v/>
      </c>
    </row>
    <row r="59" spans="1:15" ht="13.5" customHeight="1" x14ac:dyDescent="0.15">
      <c r="A59" s="51" t="str">
        <f>'Kontracyklisk, data'!C59</f>
        <v>Malta</v>
      </c>
      <c r="B59" s="52">
        <f>ROUND('Kontracyklisk, data'!D59,0)</f>
        <v>120</v>
      </c>
      <c r="C59" s="52">
        <f>ROUND('Kontracyklisk, data'!E59,0)</f>
        <v>234</v>
      </c>
      <c r="D59" s="52">
        <f>ROUND('Kontracyklisk, data'!F59,0)</f>
        <v>0</v>
      </c>
      <c r="E59" s="23" t="s">
        <v>49</v>
      </c>
      <c r="F59" s="23" t="s">
        <v>49</v>
      </c>
      <c r="G59" s="23" t="s">
        <v>49</v>
      </c>
      <c r="H59" s="52">
        <f>ROUND('Kontracyklisk, data'!J59,0)</f>
        <v>13</v>
      </c>
      <c r="I59" s="52">
        <f>ROUND('Kontracyklisk, data'!K59,0)</f>
        <v>0</v>
      </c>
      <c r="J59" s="23" t="s">
        <v>365</v>
      </c>
      <c r="K59" s="52">
        <f>ROUND('Kontracyklisk, data'!M59,0)</f>
        <v>13</v>
      </c>
      <c r="L59" s="53">
        <f>ROUND('Kontracyklisk, data'!N59,2)</f>
        <v>0</v>
      </c>
      <c r="M59" s="54">
        <f>ROUND('Kontracyklisk, data'!O59,4)</f>
        <v>0</v>
      </c>
      <c r="O59" s="48" t="str">
        <f t="shared" si="0"/>
        <v/>
      </c>
    </row>
    <row r="60" spans="1:15" ht="13.5" customHeight="1" x14ac:dyDescent="0.15">
      <c r="A60" s="51" t="str">
        <f>'Kontracyklisk, data'!C60</f>
        <v>Marokko</v>
      </c>
      <c r="B60" s="52">
        <f>ROUND('Kontracyklisk, data'!D60,0)</f>
        <v>0</v>
      </c>
      <c r="C60" s="52">
        <f>ROUND('Kontracyklisk, data'!E60,0)</f>
        <v>10</v>
      </c>
      <c r="D60" s="52">
        <f>ROUND('Kontracyklisk, data'!F60,0)</f>
        <v>0</v>
      </c>
      <c r="E60" s="23" t="s">
        <v>49</v>
      </c>
      <c r="F60" s="23" t="s">
        <v>49</v>
      </c>
      <c r="G60" s="23" t="s">
        <v>49</v>
      </c>
      <c r="H60" s="52">
        <f>ROUND('Kontracyklisk, data'!J60,0)</f>
        <v>1</v>
      </c>
      <c r="I60" s="52">
        <f>ROUND('Kontracyklisk, data'!K60,0)</f>
        <v>0</v>
      </c>
      <c r="J60" s="23" t="s">
        <v>365</v>
      </c>
      <c r="K60" s="52">
        <f>ROUND('Kontracyklisk, data'!M60,0)</f>
        <v>1</v>
      </c>
      <c r="L60" s="53">
        <f>ROUND('Kontracyklisk, data'!N60,2)</f>
        <v>0</v>
      </c>
      <c r="M60" s="54">
        <f>ROUND('Kontracyklisk, data'!O60,4)</f>
        <v>0</v>
      </c>
      <c r="O60" s="48" t="str">
        <f t="shared" si="0"/>
        <v/>
      </c>
    </row>
    <row r="61" spans="1:15" ht="13.5" customHeight="1" x14ac:dyDescent="0.15">
      <c r="A61" s="51" t="str">
        <f>'Kontracyklisk, data'!C61</f>
        <v>Myanmar</v>
      </c>
      <c r="B61" s="52">
        <f>ROUND('Kontracyklisk, data'!D61,0)</f>
        <v>0</v>
      </c>
      <c r="C61" s="52">
        <f>ROUND('Kontracyklisk, data'!E61,0)</f>
        <v>529</v>
      </c>
      <c r="D61" s="52">
        <f>ROUND('Kontracyklisk, data'!F61,0)</f>
        <v>0</v>
      </c>
      <c r="E61" s="23" t="s">
        <v>49</v>
      </c>
      <c r="F61" s="23" t="s">
        <v>49</v>
      </c>
      <c r="G61" s="23" t="s">
        <v>49</v>
      </c>
      <c r="H61" s="52">
        <f>ROUND('Kontracyklisk, data'!J61,0)</f>
        <v>6</v>
      </c>
      <c r="I61" s="52">
        <f>ROUND('Kontracyklisk, data'!K61,0)</f>
        <v>0</v>
      </c>
      <c r="J61" s="23" t="s">
        <v>365</v>
      </c>
      <c r="K61" s="52">
        <f>ROUND('Kontracyklisk, data'!M61,0)</f>
        <v>6</v>
      </c>
      <c r="L61" s="53">
        <f>ROUND('Kontracyklisk, data'!N61,2)</f>
        <v>0</v>
      </c>
      <c r="M61" s="54">
        <f>ROUND('Kontracyklisk, data'!O61,4)</f>
        <v>0</v>
      </c>
      <c r="O61" s="48" t="str">
        <f t="shared" si="0"/>
        <v/>
      </c>
    </row>
    <row r="62" spans="1:15" ht="13.5" customHeight="1" x14ac:dyDescent="0.15">
      <c r="A62" s="51" t="str">
        <f>'Kontracyklisk, data'!C62</f>
        <v>Mexico</v>
      </c>
      <c r="B62" s="52">
        <f>ROUND('Kontracyklisk, data'!D62,0)</f>
        <v>0</v>
      </c>
      <c r="C62" s="52">
        <f>ROUND('Kontracyklisk, data'!E62,0)</f>
        <v>110</v>
      </c>
      <c r="D62" s="52">
        <f>ROUND('Kontracyklisk, data'!F62,0)</f>
        <v>0</v>
      </c>
      <c r="E62" s="23" t="s">
        <v>49</v>
      </c>
      <c r="F62" s="23" t="s">
        <v>49</v>
      </c>
      <c r="G62" s="23" t="s">
        <v>49</v>
      </c>
      <c r="H62" s="52">
        <f>ROUND('Kontracyklisk, data'!J62,0)</f>
        <v>2</v>
      </c>
      <c r="I62" s="52">
        <f>ROUND('Kontracyklisk, data'!K62,0)</f>
        <v>0</v>
      </c>
      <c r="J62" s="23" t="s">
        <v>365</v>
      </c>
      <c r="K62" s="52">
        <f>ROUND('Kontracyklisk, data'!M62,0)</f>
        <v>2</v>
      </c>
      <c r="L62" s="53">
        <f>ROUND('Kontracyklisk, data'!N62,2)</f>
        <v>0</v>
      </c>
      <c r="M62" s="54">
        <f>ROUND('Kontracyklisk, data'!O62,4)</f>
        <v>0</v>
      </c>
      <c r="O62" s="48" t="str">
        <f t="shared" si="0"/>
        <v/>
      </c>
    </row>
    <row r="63" spans="1:15" ht="13.5" customHeight="1" x14ac:dyDescent="0.15">
      <c r="A63" s="51" t="str">
        <f>'Kontracyklisk, data'!C63</f>
        <v>Moldova</v>
      </c>
      <c r="B63" s="52">
        <f>ROUND('Kontracyklisk, data'!D63,0)</f>
        <v>0</v>
      </c>
      <c r="C63" s="52">
        <f>ROUND('Kontracyklisk, data'!E63,0)</f>
        <v>7</v>
      </c>
      <c r="D63" s="52">
        <f>ROUND('Kontracyklisk, data'!F63,0)</f>
        <v>0</v>
      </c>
      <c r="E63" s="23" t="s">
        <v>49</v>
      </c>
      <c r="F63" s="23" t="s">
        <v>49</v>
      </c>
      <c r="G63" s="23" t="s">
        <v>49</v>
      </c>
      <c r="H63" s="52">
        <f>ROUND('Kontracyklisk, data'!J63,0)</f>
        <v>0</v>
      </c>
      <c r="I63" s="52">
        <f>ROUND('Kontracyklisk, data'!K63,0)</f>
        <v>0</v>
      </c>
      <c r="J63" s="23" t="s">
        <v>365</v>
      </c>
      <c r="K63" s="52">
        <f>ROUND('Kontracyklisk, data'!M63,0)</f>
        <v>0</v>
      </c>
      <c r="L63" s="53">
        <f>ROUND('Kontracyklisk, data'!N63,2)</f>
        <v>0</v>
      </c>
      <c r="M63" s="54">
        <f>ROUND('Kontracyklisk, data'!O63,4)</f>
        <v>0</v>
      </c>
      <c r="O63" s="48" t="str">
        <f t="shared" ref="O63:O95" si="1">IF(B63+C63+D63=0,"Fjern","")</f>
        <v/>
      </c>
    </row>
    <row r="64" spans="1:15" ht="13.5" customHeight="1" x14ac:dyDescent="0.15">
      <c r="A64" s="51" t="str">
        <f>'Kontracyklisk, data'!C64</f>
        <v>Mozambique</v>
      </c>
      <c r="B64" s="52">
        <f>ROUND('Kontracyklisk, data'!D64,0)</f>
        <v>0</v>
      </c>
      <c r="C64" s="52">
        <f>ROUND('Kontracyklisk, data'!E64,0)</f>
        <v>29</v>
      </c>
      <c r="D64" s="52">
        <f>ROUND('Kontracyklisk, data'!F64,0)</f>
        <v>0</v>
      </c>
      <c r="E64" s="23" t="s">
        <v>49</v>
      </c>
      <c r="F64" s="23" t="s">
        <v>49</v>
      </c>
      <c r="G64" s="23" t="s">
        <v>49</v>
      </c>
      <c r="H64" s="52">
        <f>ROUND('Kontracyklisk, data'!J64,0)</f>
        <v>1</v>
      </c>
      <c r="I64" s="52">
        <f>ROUND('Kontracyklisk, data'!K64,0)</f>
        <v>0</v>
      </c>
      <c r="J64" s="23" t="s">
        <v>365</v>
      </c>
      <c r="K64" s="52">
        <f>ROUND('Kontracyklisk, data'!M64,0)</f>
        <v>1</v>
      </c>
      <c r="L64" s="53">
        <f>ROUND('Kontracyklisk, data'!N64,2)</f>
        <v>0</v>
      </c>
      <c r="M64" s="54">
        <f>ROUND('Kontracyklisk, data'!O64,4)</f>
        <v>0</v>
      </c>
      <c r="O64" s="48" t="str">
        <f t="shared" si="1"/>
        <v/>
      </c>
    </row>
    <row r="65" spans="1:15" ht="13.5" customHeight="1" x14ac:dyDescent="0.15">
      <c r="A65" s="51" t="str">
        <f>'Kontracyklisk, data'!C65</f>
        <v>Nepal</v>
      </c>
      <c r="B65" s="52">
        <f>ROUND('Kontracyklisk, data'!D65,0)</f>
        <v>0</v>
      </c>
      <c r="C65" s="52">
        <f>ROUND('Kontracyklisk, data'!E65,0)</f>
        <v>56</v>
      </c>
      <c r="D65" s="52">
        <f>ROUND('Kontracyklisk, data'!F65,0)</f>
        <v>0</v>
      </c>
      <c r="E65" s="23" t="s">
        <v>49</v>
      </c>
      <c r="F65" s="23" t="s">
        <v>49</v>
      </c>
      <c r="G65" s="23" t="s">
        <v>49</v>
      </c>
      <c r="H65" s="52">
        <f>ROUND('Kontracyklisk, data'!J65,0)</f>
        <v>3</v>
      </c>
      <c r="I65" s="52">
        <f>ROUND('Kontracyklisk, data'!K65,0)</f>
        <v>0</v>
      </c>
      <c r="J65" s="23" t="s">
        <v>365</v>
      </c>
      <c r="K65" s="52">
        <f>ROUND('Kontracyklisk, data'!M65,0)</f>
        <v>3</v>
      </c>
      <c r="L65" s="53">
        <f>ROUND('Kontracyklisk, data'!N65,2)</f>
        <v>0</v>
      </c>
      <c r="M65" s="54">
        <f>ROUND('Kontracyklisk, data'!O65,4)</f>
        <v>0</v>
      </c>
      <c r="O65" s="48" t="str">
        <f t="shared" si="1"/>
        <v/>
      </c>
    </row>
    <row r="66" spans="1:15" ht="13.5" customHeight="1" x14ac:dyDescent="0.15">
      <c r="A66" s="51" t="str">
        <f>'Kontracyklisk, data'!C66</f>
        <v>New Zealand</v>
      </c>
      <c r="B66" s="52">
        <f>ROUND('Kontracyklisk, data'!D66,0)</f>
        <v>0</v>
      </c>
      <c r="C66" s="52">
        <f>ROUND('Kontracyklisk, data'!E66,0)</f>
        <v>285</v>
      </c>
      <c r="D66" s="52">
        <f>ROUND('Kontracyklisk, data'!F66,0)</f>
        <v>0</v>
      </c>
      <c r="E66" s="23" t="s">
        <v>49</v>
      </c>
      <c r="F66" s="23" t="s">
        <v>49</v>
      </c>
      <c r="G66" s="23" t="s">
        <v>49</v>
      </c>
      <c r="H66" s="52">
        <f>ROUND('Kontracyklisk, data'!J66,0)</f>
        <v>6</v>
      </c>
      <c r="I66" s="52">
        <f>ROUND('Kontracyklisk, data'!K66,0)</f>
        <v>0</v>
      </c>
      <c r="J66" s="23" t="s">
        <v>365</v>
      </c>
      <c r="K66" s="52">
        <f>ROUND('Kontracyklisk, data'!M66,0)</f>
        <v>6</v>
      </c>
      <c r="L66" s="53">
        <f>ROUND('Kontracyklisk, data'!N66,2)</f>
        <v>0</v>
      </c>
      <c r="M66" s="54">
        <f>ROUND('Kontracyklisk, data'!O66,4)</f>
        <v>0</v>
      </c>
      <c r="O66" s="48" t="str">
        <f t="shared" si="1"/>
        <v/>
      </c>
    </row>
    <row r="67" spans="1:15" ht="13.5" customHeight="1" x14ac:dyDescent="0.15">
      <c r="A67" s="51" t="str">
        <f>'Kontracyklisk, data'!C67</f>
        <v>Nicaragua</v>
      </c>
      <c r="B67" s="52">
        <f>ROUND('Kontracyklisk, data'!D67,0)</f>
        <v>0</v>
      </c>
      <c r="C67" s="52">
        <f>ROUND('Kontracyklisk, data'!E67,0)</f>
        <v>31</v>
      </c>
      <c r="D67" s="52">
        <f>ROUND('Kontracyklisk, data'!F67,0)</f>
        <v>0</v>
      </c>
      <c r="E67" s="23" t="s">
        <v>49</v>
      </c>
      <c r="F67" s="23" t="s">
        <v>49</v>
      </c>
      <c r="G67" s="23" t="s">
        <v>49</v>
      </c>
      <c r="H67" s="52">
        <f>ROUND('Kontracyklisk, data'!J67,0)</f>
        <v>1</v>
      </c>
      <c r="I67" s="52">
        <f>ROUND('Kontracyklisk, data'!K67,0)</f>
        <v>0</v>
      </c>
      <c r="J67" s="23" t="s">
        <v>365</v>
      </c>
      <c r="K67" s="52">
        <f>ROUND('Kontracyklisk, data'!M67,0)</f>
        <v>1</v>
      </c>
      <c r="L67" s="53">
        <f>ROUND('Kontracyklisk, data'!N67,2)</f>
        <v>0</v>
      </c>
      <c r="M67" s="54">
        <f>ROUND('Kontracyklisk, data'!O67,4)</f>
        <v>0</v>
      </c>
      <c r="O67" s="48" t="str">
        <f t="shared" si="1"/>
        <v/>
      </c>
    </row>
    <row r="68" spans="1:15" ht="13.5" customHeight="1" x14ac:dyDescent="0.15">
      <c r="A68" s="51" t="str">
        <f>'Kontracyklisk, data'!C68</f>
        <v>Nigeria</v>
      </c>
      <c r="B68" s="52">
        <f>ROUND('Kontracyklisk, data'!D68,0)</f>
        <v>0</v>
      </c>
      <c r="C68" s="52">
        <f>ROUND('Kontracyklisk, data'!E68,0)</f>
        <v>629</v>
      </c>
      <c r="D68" s="52">
        <f>ROUND('Kontracyklisk, data'!F68,0)</f>
        <v>0</v>
      </c>
      <c r="E68" s="23" t="s">
        <v>49</v>
      </c>
      <c r="F68" s="23" t="s">
        <v>49</v>
      </c>
      <c r="G68" s="23" t="s">
        <v>49</v>
      </c>
      <c r="H68" s="52">
        <f>ROUND('Kontracyklisk, data'!J68,0)</f>
        <v>7</v>
      </c>
      <c r="I68" s="52">
        <f>ROUND('Kontracyklisk, data'!K68,0)</f>
        <v>0</v>
      </c>
      <c r="J68" s="23" t="s">
        <v>365</v>
      </c>
      <c r="K68" s="52">
        <f>ROUND('Kontracyklisk, data'!M68,0)</f>
        <v>7</v>
      </c>
      <c r="L68" s="53">
        <f>ROUND('Kontracyklisk, data'!N68,2)</f>
        <v>0</v>
      </c>
      <c r="M68" s="54">
        <f>ROUND('Kontracyklisk, data'!O68,4)</f>
        <v>0</v>
      </c>
      <c r="O68" s="48" t="str">
        <f t="shared" si="1"/>
        <v/>
      </c>
    </row>
    <row r="69" spans="1:15" ht="13.5" customHeight="1" x14ac:dyDescent="0.15">
      <c r="A69" s="51" t="str">
        <f>'Kontracyklisk, data'!C69</f>
        <v>Norge</v>
      </c>
      <c r="B69" s="52">
        <f>ROUND('Kontracyklisk, data'!D69,0)</f>
        <v>584</v>
      </c>
      <c r="C69" s="52">
        <f>ROUND('Kontracyklisk, data'!E69,0)</f>
        <v>14229</v>
      </c>
      <c r="D69" s="52">
        <f>ROUND('Kontracyklisk, data'!F69,0)</f>
        <v>1</v>
      </c>
      <c r="E69" s="23" t="s">
        <v>49</v>
      </c>
      <c r="F69" s="23" t="s">
        <v>49</v>
      </c>
      <c r="G69" s="23" t="s">
        <v>49</v>
      </c>
      <c r="H69" s="52">
        <f>ROUND('Kontracyklisk, data'!J69,0)</f>
        <v>414</v>
      </c>
      <c r="I69" s="52">
        <f>ROUND('Kontracyklisk, data'!K69,0)</f>
        <v>0</v>
      </c>
      <c r="J69" s="23" t="s">
        <v>365</v>
      </c>
      <c r="K69" s="52">
        <f>ROUND('Kontracyklisk, data'!M69,0)</f>
        <v>414</v>
      </c>
      <c r="L69" s="53">
        <f>ROUND('Kontracyklisk, data'!N69,2)</f>
        <v>0</v>
      </c>
      <c r="M69" s="54">
        <f>ROUND('Kontracyklisk, data'!O69,4)</f>
        <v>0.02</v>
      </c>
      <c r="O69" s="48" t="str">
        <f t="shared" si="1"/>
        <v/>
      </c>
    </row>
    <row r="70" spans="1:15" ht="13.5" customHeight="1" x14ac:dyDescent="0.15">
      <c r="A70" s="51" t="str">
        <f>'Kontracyklisk, data'!C70</f>
        <v>Pakistan</v>
      </c>
      <c r="B70" s="52">
        <f>ROUND('Kontracyklisk, data'!D70,0)</f>
        <v>0</v>
      </c>
      <c r="C70" s="52">
        <f>ROUND('Kontracyklisk, data'!E70,0)</f>
        <v>624</v>
      </c>
      <c r="D70" s="52">
        <f>ROUND('Kontracyklisk, data'!F70,0)</f>
        <v>0</v>
      </c>
      <c r="E70" s="23" t="s">
        <v>49</v>
      </c>
      <c r="F70" s="23" t="s">
        <v>49</v>
      </c>
      <c r="G70" s="23" t="s">
        <v>49</v>
      </c>
      <c r="H70" s="52">
        <f>ROUND('Kontracyklisk, data'!J70,0)</f>
        <v>2</v>
      </c>
      <c r="I70" s="52">
        <f>ROUND('Kontracyklisk, data'!K70,0)</f>
        <v>0</v>
      </c>
      <c r="J70" s="23" t="s">
        <v>365</v>
      </c>
      <c r="K70" s="52">
        <f>ROUND('Kontracyklisk, data'!M70,0)</f>
        <v>2</v>
      </c>
      <c r="L70" s="53">
        <f>ROUND('Kontracyklisk, data'!N70,2)</f>
        <v>0</v>
      </c>
      <c r="M70" s="54">
        <f>ROUND('Kontracyklisk, data'!O70,4)</f>
        <v>0</v>
      </c>
      <c r="O70" s="48" t="str">
        <f t="shared" si="1"/>
        <v/>
      </c>
    </row>
    <row r="71" spans="1:15" ht="13.5" customHeight="1" x14ac:dyDescent="0.15">
      <c r="A71" s="51" t="str">
        <f>'Kontracyklisk, data'!C71</f>
        <v>Panama</v>
      </c>
      <c r="B71" s="52">
        <f>ROUND('Kontracyklisk, data'!D71,0)</f>
        <v>0</v>
      </c>
      <c r="C71" s="52">
        <f>ROUND('Kontracyklisk, data'!E71,0)</f>
        <v>251</v>
      </c>
      <c r="D71" s="52">
        <f>ROUND('Kontracyklisk, data'!F71,0)</f>
        <v>0</v>
      </c>
      <c r="E71" s="23" t="s">
        <v>49</v>
      </c>
      <c r="F71" s="23" t="s">
        <v>49</v>
      </c>
      <c r="G71" s="23" t="s">
        <v>49</v>
      </c>
      <c r="H71" s="52">
        <f>ROUND('Kontracyklisk, data'!J71,0)</f>
        <v>7</v>
      </c>
      <c r="I71" s="52">
        <f>ROUND('Kontracyklisk, data'!K71,0)</f>
        <v>0</v>
      </c>
      <c r="J71" s="23" t="s">
        <v>365</v>
      </c>
      <c r="K71" s="52">
        <f>ROUND('Kontracyklisk, data'!M71,0)</f>
        <v>7</v>
      </c>
      <c r="L71" s="53">
        <f>ROUND('Kontracyklisk, data'!N71,2)</f>
        <v>0</v>
      </c>
      <c r="M71" s="54">
        <f>ROUND('Kontracyklisk, data'!O71,4)</f>
        <v>0</v>
      </c>
      <c r="O71" s="48" t="str">
        <f t="shared" si="1"/>
        <v/>
      </c>
    </row>
    <row r="72" spans="1:15" ht="13.5" customHeight="1" x14ac:dyDescent="0.15">
      <c r="A72" s="51" t="str">
        <f>'Kontracyklisk, data'!C72</f>
        <v>Peru</v>
      </c>
      <c r="B72" s="52">
        <f>ROUND('Kontracyklisk, data'!D72,0)</f>
        <v>0</v>
      </c>
      <c r="C72" s="52">
        <f>ROUND('Kontracyklisk, data'!E72,0)</f>
        <v>73</v>
      </c>
      <c r="D72" s="52">
        <f>ROUND('Kontracyklisk, data'!F72,0)</f>
        <v>0</v>
      </c>
      <c r="E72" s="23" t="s">
        <v>49</v>
      </c>
      <c r="F72" s="23" t="s">
        <v>49</v>
      </c>
      <c r="G72" s="23" t="s">
        <v>49</v>
      </c>
      <c r="H72" s="52">
        <f>ROUND('Kontracyklisk, data'!J72,0)</f>
        <v>1</v>
      </c>
      <c r="I72" s="52">
        <f>ROUND('Kontracyklisk, data'!K72,0)</f>
        <v>0</v>
      </c>
      <c r="J72" s="23" t="s">
        <v>365</v>
      </c>
      <c r="K72" s="52">
        <f>ROUND('Kontracyklisk, data'!M72,0)</f>
        <v>1</v>
      </c>
      <c r="L72" s="53">
        <f>ROUND('Kontracyklisk, data'!N72,2)</f>
        <v>0</v>
      </c>
      <c r="M72" s="54">
        <f>ROUND('Kontracyklisk, data'!O72,4)</f>
        <v>0</v>
      </c>
      <c r="O72" s="48" t="str">
        <f t="shared" si="1"/>
        <v/>
      </c>
    </row>
    <row r="73" spans="1:15" ht="13.5" customHeight="1" x14ac:dyDescent="0.15">
      <c r="A73" s="51" t="str">
        <f>'Kontracyklisk, data'!C73</f>
        <v>Polen</v>
      </c>
      <c r="B73" s="52">
        <f>ROUND('Kontracyklisk, data'!D73,0)</f>
        <v>0</v>
      </c>
      <c r="C73" s="52">
        <f>ROUND('Kontracyklisk, data'!E73,0)</f>
        <v>5955</v>
      </c>
      <c r="D73" s="52">
        <f>ROUND('Kontracyklisk, data'!F73,0)</f>
        <v>0</v>
      </c>
      <c r="E73" s="23" t="s">
        <v>49</v>
      </c>
      <c r="F73" s="23" t="s">
        <v>49</v>
      </c>
      <c r="G73" s="23" t="s">
        <v>49</v>
      </c>
      <c r="H73" s="52">
        <f>ROUND('Kontracyklisk, data'!J73,0)</f>
        <v>145</v>
      </c>
      <c r="I73" s="52">
        <f>ROUND('Kontracyklisk, data'!K73,0)</f>
        <v>0</v>
      </c>
      <c r="J73" s="23" t="s">
        <v>365</v>
      </c>
      <c r="K73" s="52">
        <f>ROUND('Kontracyklisk, data'!M73,0)</f>
        <v>145</v>
      </c>
      <c r="L73" s="53">
        <f>ROUND('Kontracyklisk, data'!N73,2)</f>
        <v>0</v>
      </c>
      <c r="M73" s="54">
        <f>ROUND('Kontracyklisk, data'!O73,4)</f>
        <v>0</v>
      </c>
      <c r="O73" s="48" t="str">
        <f t="shared" si="1"/>
        <v/>
      </c>
    </row>
    <row r="74" spans="1:15" ht="13.5" customHeight="1" x14ac:dyDescent="0.15">
      <c r="A74" s="51" t="str">
        <f>'Kontracyklisk, data'!C74</f>
        <v>Portugal</v>
      </c>
      <c r="B74" s="52">
        <f>ROUND('Kontracyklisk, data'!D74,0)</f>
        <v>31</v>
      </c>
      <c r="C74" s="52">
        <f>ROUND('Kontracyklisk, data'!E74,0)</f>
        <v>2480</v>
      </c>
      <c r="D74" s="52">
        <f>ROUND('Kontracyklisk, data'!F74,0)</f>
        <v>0</v>
      </c>
      <c r="E74" s="23" t="s">
        <v>49</v>
      </c>
      <c r="F74" s="23" t="s">
        <v>49</v>
      </c>
      <c r="G74" s="23" t="s">
        <v>49</v>
      </c>
      <c r="H74" s="52">
        <f>ROUND('Kontracyklisk, data'!J74,0)</f>
        <v>55</v>
      </c>
      <c r="I74" s="52">
        <f>ROUND('Kontracyklisk, data'!K74,0)</f>
        <v>0</v>
      </c>
      <c r="J74" s="23" t="s">
        <v>365</v>
      </c>
      <c r="K74" s="52">
        <f>ROUND('Kontracyklisk, data'!M74,0)</f>
        <v>55</v>
      </c>
      <c r="L74" s="53">
        <f>ROUND('Kontracyklisk, data'!N74,2)</f>
        <v>0</v>
      </c>
      <c r="M74" s="54">
        <f>ROUND('Kontracyklisk, data'!O74,4)</f>
        <v>0</v>
      </c>
      <c r="O74" s="48" t="str">
        <f t="shared" si="1"/>
        <v/>
      </c>
    </row>
    <row r="75" spans="1:15" ht="13.5" customHeight="1" x14ac:dyDescent="0.15">
      <c r="A75" s="51" t="str">
        <f>'Kontracyklisk, data'!C75</f>
        <v>Qatar</v>
      </c>
      <c r="B75" s="52">
        <f>ROUND('Kontracyklisk, data'!D75,0)</f>
        <v>0</v>
      </c>
      <c r="C75" s="52">
        <f>ROUND('Kontracyklisk, data'!E75,0)</f>
        <v>61</v>
      </c>
      <c r="D75" s="52">
        <f>ROUND('Kontracyklisk, data'!F75,0)</f>
        <v>0</v>
      </c>
      <c r="E75" s="23" t="s">
        <v>49</v>
      </c>
      <c r="F75" s="23" t="s">
        <v>49</v>
      </c>
      <c r="G75" s="23" t="s">
        <v>49</v>
      </c>
      <c r="H75" s="52">
        <f>ROUND('Kontracyklisk, data'!J75,0)</f>
        <v>1</v>
      </c>
      <c r="I75" s="52">
        <f>ROUND('Kontracyklisk, data'!K75,0)</f>
        <v>0</v>
      </c>
      <c r="J75" s="23" t="s">
        <v>365</v>
      </c>
      <c r="K75" s="52">
        <f>ROUND('Kontracyklisk, data'!M75,0)</f>
        <v>1</v>
      </c>
      <c r="L75" s="53">
        <f>ROUND('Kontracyklisk, data'!N75,2)</f>
        <v>0</v>
      </c>
      <c r="M75" s="54">
        <f>ROUND('Kontracyklisk, data'!O75,4)</f>
        <v>0</v>
      </c>
      <c r="O75" s="48" t="str">
        <f t="shared" si="1"/>
        <v/>
      </c>
    </row>
    <row r="76" spans="1:15" ht="13.5" customHeight="1" x14ac:dyDescent="0.15">
      <c r="A76" s="51" t="str">
        <f>'Kontracyklisk, data'!C76</f>
        <v>Rumænien</v>
      </c>
      <c r="B76" s="52">
        <f>ROUND('Kontracyklisk, data'!D76,0)</f>
        <v>0</v>
      </c>
      <c r="C76" s="52">
        <f>ROUND('Kontracyklisk, data'!E76,0)</f>
        <v>50</v>
      </c>
      <c r="D76" s="52">
        <f>ROUND('Kontracyklisk, data'!F76,0)</f>
        <v>0</v>
      </c>
      <c r="E76" s="23" t="s">
        <v>49</v>
      </c>
      <c r="F76" s="23" t="s">
        <v>49</v>
      </c>
      <c r="G76" s="23" t="s">
        <v>49</v>
      </c>
      <c r="H76" s="52">
        <f>ROUND('Kontracyklisk, data'!J76,0)</f>
        <v>0</v>
      </c>
      <c r="I76" s="52">
        <f>ROUND('Kontracyklisk, data'!K76,0)</f>
        <v>0</v>
      </c>
      <c r="J76" s="23" t="s">
        <v>365</v>
      </c>
      <c r="K76" s="52">
        <f>ROUND('Kontracyklisk, data'!M76,0)</f>
        <v>0</v>
      </c>
      <c r="L76" s="53">
        <f>ROUND('Kontracyklisk, data'!N76,2)</f>
        <v>0</v>
      </c>
      <c r="M76" s="54">
        <f>ROUND('Kontracyklisk, data'!O76,4)</f>
        <v>0</v>
      </c>
      <c r="O76" s="48" t="str">
        <f t="shared" si="1"/>
        <v/>
      </c>
    </row>
    <row r="77" spans="1:15" ht="13.5" customHeight="1" x14ac:dyDescent="0.15">
      <c r="A77" s="51" t="str">
        <f>'Kontracyklisk, data'!C77</f>
        <v>Rusland</v>
      </c>
      <c r="B77" s="52">
        <f>ROUND('Kontracyklisk, data'!D77,0)</f>
        <v>0</v>
      </c>
      <c r="C77" s="52">
        <f>ROUND('Kontracyklisk, data'!E77,0)</f>
        <v>325</v>
      </c>
      <c r="D77" s="52">
        <f>ROUND('Kontracyklisk, data'!F77,0)</f>
        <v>0</v>
      </c>
      <c r="E77" s="23" t="s">
        <v>49</v>
      </c>
      <c r="F77" s="23" t="s">
        <v>49</v>
      </c>
      <c r="G77" s="23" t="s">
        <v>49</v>
      </c>
      <c r="H77" s="52">
        <f>ROUND('Kontracyklisk, data'!J77,0)</f>
        <v>3</v>
      </c>
      <c r="I77" s="52">
        <f>ROUND('Kontracyklisk, data'!K77,0)</f>
        <v>0</v>
      </c>
      <c r="J77" s="23" t="s">
        <v>365</v>
      </c>
      <c r="K77" s="52">
        <f>ROUND('Kontracyklisk, data'!M77,0)</f>
        <v>3</v>
      </c>
      <c r="L77" s="53">
        <f>ROUND('Kontracyklisk, data'!N77,2)</f>
        <v>0</v>
      </c>
      <c r="M77" s="54">
        <f>ROUND('Kontracyklisk, data'!O77,4)</f>
        <v>0</v>
      </c>
      <c r="O77" s="48" t="str">
        <f t="shared" si="1"/>
        <v/>
      </c>
    </row>
    <row r="78" spans="1:15" ht="13.5" customHeight="1" x14ac:dyDescent="0.15">
      <c r="A78" s="51" t="str">
        <f>'Kontracyklisk, data'!C78</f>
        <v>St. Kitts &amp; Nevis</v>
      </c>
      <c r="B78" s="52">
        <f>ROUND('Kontracyklisk, data'!D78,0)</f>
        <v>0</v>
      </c>
      <c r="C78" s="52">
        <f>ROUND('Kontracyklisk, data'!E78,0)</f>
        <v>28</v>
      </c>
      <c r="D78" s="52">
        <f>ROUND('Kontracyklisk, data'!F78,0)</f>
        <v>0</v>
      </c>
      <c r="E78" s="23" t="s">
        <v>49</v>
      </c>
      <c r="F78" s="23" t="s">
        <v>49</v>
      </c>
      <c r="G78" s="23" t="s">
        <v>49</v>
      </c>
      <c r="H78" s="52">
        <f>ROUND('Kontracyklisk, data'!J78,0)</f>
        <v>1</v>
      </c>
      <c r="I78" s="52">
        <f>ROUND('Kontracyklisk, data'!K78,0)</f>
        <v>0</v>
      </c>
      <c r="J78" s="23" t="s">
        <v>365</v>
      </c>
      <c r="K78" s="52">
        <f>ROUND('Kontracyklisk, data'!M78,0)</f>
        <v>1</v>
      </c>
      <c r="L78" s="53">
        <f>ROUND('Kontracyklisk, data'!N78,2)</f>
        <v>0</v>
      </c>
      <c r="M78" s="54">
        <f>ROUND('Kontracyklisk, data'!O78,4)</f>
        <v>0</v>
      </c>
      <c r="O78" s="48" t="str">
        <f t="shared" si="1"/>
        <v/>
      </c>
    </row>
    <row r="79" spans="1:15" ht="13.5" customHeight="1" x14ac:dyDescent="0.15">
      <c r="A79" s="51" t="str">
        <f>'Kontracyklisk, data'!C79</f>
        <v>Schweiz</v>
      </c>
      <c r="B79" s="52">
        <f>ROUND('Kontracyklisk, data'!D79,0)</f>
        <v>0</v>
      </c>
      <c r="C79" s="52">
        <f>ROUND('Kontracyklisk, data'!E79,0)</f>
        <v>5582</v>
      </c>
      <c r="D79" s="52">
        <f>ROUND('Kontracyklisk, data'!F79,0)</f>
        <v>8</v>
      </c>
      <c r="E79" s="23" t="s">
        <v>49</v>
      </c>
      <c r="F79" s="23" t="s">
        <v>49</v>
      </c>
      <c r="G79" s="23" t="s">
        <v>49</v>
      </c>
      <c r="H79" s="52">
        <f>ROUND('Kontracyklisk, data'!J79,0)</f>
        <v>240</v>
      </c>
      <c r="I79" s="52">
        <f>ROUND('Kontracyklisk, data'!K79,0)</f>
        <v>1</v>
      </c>
      <c r="J79" s="23" t="s">
        <v>365</v>
      </c>
      <c r="K79" s="52">
        <f>ROUND('Kontracyklisk, data'!M79,0)</f>
        <v>241</v>
      </c>
      <c r="L79" s="53">
        <f>ROUND('Kontracyklisk, data'!N79,2)</f>
        <v>0</v>
      </c>
      <c r="M79" s="54">
        <f>ROUND('Kontracyklisk, data'!O79,4)</f>
        <v>0</v>
      </c>
      <c r="O79" s="48" t="str">
        <f t="shared" si="1"/>
        <v/>
      </c>
    </row>
    <row r="80" spans="1:15" ht="13.5" customHeight="1" x14ac:dyDescent="0.15">
      <c r="A80" s="51" t="str">
        <f>'Kontracyklisk, data'!C80</f>
        <v>Singapore</v>
      </c>
      <c r="B80" s="52">
        <f>ROUND('Kontracyklisk, data'!D80,0)</f>
        <v>194</v>
      </c>
      <c r="C80" s="52">
        <f>ROUND('Kontracyklisk, data'!E80,0)</f>
        <v>1592</v>
      </c>
      <c r="D80" s="52">
        <f>ROUND('Kontracyklisk, data'!F80,0)</f>
        <v>0</v>
      </c>
      <c r="E80" s="23" t="s">
        <v>49</v>
      </c>
      <c r="F80" s="23" t="s">
        <v>49</v>
      </c>
      <c r="G80" s="23" t="s">
        <v>49</v>
      </c>
      <c r="H80" s="52">
        <f>ROUND('Kontracyklisk, data'!J80,0)</f>
        <v>115</v>
      </c>
      <c r="I80" s="52">
        <f>ROUND('Kontracyklisk, data'!K80,0)</f>
        <v>0</v>
      </c>
      <c r="J80" s="23" t="s">
        <v>365</v>
      </c>
      <c r="K80" s="52">
        <f>ROUND('Kontracyklisk, data'!M80,0)</f>
        <v>115</v>
      </c>
      <c r="L80" s="53">
        <f>ROUND('Kontracyklisk, data'!N80,2)</f>
        <v>0</v>
      </c>
      <c r="M80" s="54">
        <f>ROUND('Kontracyklisk, data'!O80,4)</f>
        <v>0</v>
      </c>
      <c r="O80" s="48" t="str">
        <f t="shared" si="1"/>
        <v/>
      </c>
    </row>
    <row r="81" spans="1:15" ht="13.5" customHeight="1" x14ac:dyDescent="0.15">
      <c r="A81" s="51" t="str">
        <f>'Kontracyklisk, data'!C81</f>
        <v>Slovakiet</v>
      </c>
      <c r="B81" s="52">
        <f>ROUND('Kontracyklisk, data'!D81,0)</f>
        <v>0</v>
      </c>
      <c r="C81" s="52">
        <f>ROUND('Kontracyklisk, data'!E81,0)</f>
        <v>39</v>
      </c>
      <c r="D81" s="52">
        <f>ROUND('Kontracyklisk, data'!F81,0)</f>
        <v>0</v>
      </c>
      <c r="E81" s="23" t="s">
        <v>49</v>
      </c>
      <c r="F81" s="23" t="s">
        <v>49</v>
      </c>
      <c r="G81" s="23" t="s">
        <v>49</v>
      </c>
      <c r="H81" s="52">
        <f>ROUND('Kontracyklisk, data'!J81,0)</f>
        <v>3</v>
      </c>
      <c r="I81" s="52">
        <f>ROUND('Kontracyklisk, data'!K81,0)</f>
        <v>0</v>
      </c>
      <c r="J81" s="23" t="s">
        <v>365</v>
      </c>
      <c r="K81" s="52">
        <f>ROUND('Kontracyklisk, data'!M81,0)</f>
        <v>3</v>
      </c>
      <c r="L81" s="53">
        <f>ROUND('Kontracyklisk, data'!N81,2)</f>
        <v>0</v>
      </c>
      <c r="M81" s="54">
        <f>ROUND('Kontracyklisk, data'!O81,4)</f>
        <v>1.2500000000000001E-2</v>
      </c>
      <c r="O81" s="48" t="str">
        <f t="shared" si="1"/>
        <v/>
      </c>
    </row>
    <row r="82" spans="1:15" ht="13.5" customHeight="1" x14ac:dyDescent="0.15">
      <c r="A82" s="51" t="str">
        <f>'Kontracyklisk, data'!C82</f>
        <v>Spanien</v>
      </c>
      <c r="B82" s="52">
        <f>ROUND('Kontracyklisk, data'!D82,0)</f>
        <v>89</v>
      </c>
      <c r="C82" s="52">
        <f>ROUND('Kontracyklisk, data'!E82,0)</f>
        <v>6065</v>
      </c>
      <c r="D82" s="52">
        <f>ROUND('Kontracyklisk, data'!F82,0)</f>
        <v>0</v>
      </c>
      <c r="E82" s="23" t="s">
        <v>49</v>
      </c>
      <c r="F82" s="23" t="s">
        <v>49</v>
      </c>
      <c r="G82" s="23" t="s">
        <v>49</v>
      </c>
      <c r="H82" s="52">
        <f>ROUND('Kontracyklisk, data'!J82,0)</f>
        <v>148</v>
      </c>
      <c r="I82" s="52">
        <f>ROUND('Kontracyklisk, data'!K82,0)</f>
        <v>0</v>
      </c>
      <c r="J82" s="23" t="s">
        <v>365</v>
      </c>
      <c r="K82" s="52">
        <f>ROUND('Kontracyklisk, data'!M82,0)</f>
        <v>148</v>
      </c>
      <c r="L82" s="53">
        <f>ROUND('Kontracyklisk, data'!N82,2)</f>
        <v>0</v>
      </c>
      <c r="M82" s="54">
        <f>ROUND('Kontracyklisk, data'!O82,4)</f>
        <v>0</v>
      </c>
      <c r="O82" s="48" t="str">
        <f t="shared" si="1"/>
        <v/>
      </c>
    </row>
    <row r="83" spans="1:15" ht="13.5" customHeight="1" x14ac:dyDescent="0.15">
      <c r="A83" s="51" t="str">
        <f>'Kontracyklisk, data'!C83</f>
        <v>Storbritanien</v>
      </c>
      <c r="B83" s="52">
        <f>ROUND('Kontracyklisk, data'!D83,0)</f>
        <v>364</v>
      </c>
      <c r="C83" s="52">
        <f>ROUND('Kontracyklisk, data'!E83,0)</f>
        <v>19562</v>
      </c>
      <c r="D83" s="52">
        <f>ROUND('Kontracyklisk, data'!F83,0)</f>
        <v>14</v>
      </c>
      <c r="E83" s="23" t="s">
        <v>49</v>
      </c>
      <c r="F83" s="23" t="s">
        <v>49</v>
      </c>
      <c r="G83" s="23" t="s">
        <v>49</v>
      </c>
      <c r="H83" s="52">
        <f>ROUND('Kontracyklisk, data'!J83,0)</f>
        <v>803</v>
      </c>
      <c r="I83" s="52">
        <f>ROUND('Kontracyklisk, data'!K83,0)</f>
        <v>1</v>
      </c>
      <c r="J83" s="23" t="s">
        <v>365</v>
      </c>
      <c r="K83" s="52">
        <f>ROUND('Kontracyklisk, data'!M83,0)</f>
        <v>804</v>
      </c>
      <c r="L83" s="53">
        <f>ROUND('Kontracyklisk, data'!N83,2)</f>
        <v>0</v>
      </c>
      <c r="M83" s="54">
        <f>ROUND('Kontracyklisk, data'!O83,4)</f>
        <v>0.01</v>
      </c>
      <c r="O83" s="48" t="str">
        <f t="shared" si="1"/>
        <v/>
      </c>
    </row>
    <row r="84" spans="1:15" ht="13.5" customHeight="1" x14ac:dyDescent="0.15">
      <c r="A84" s="51" t="str">
        <f>'Kontracyklisk, data'!C84</f>
        <v>Sudan</v>
      </c>
      <c r="B84" s="52">
        <f>ROUND('Kontracyklisk, data'!D84,0)</f>
        <v>0</v>
      </c>
      <c r="C84" s="52">
        <f>ROUND('Kontracyklisk, data'!E84,0)</f>
        <v>55</v>
      </c>
      <c r="D84" s="52">
        <f>ROUND('Kontracyklisk, data'!F84,0)</f>
        <v>0</v>
      </c>
      <c r="E84" s="23" t="s">
        <v>49</v>
      </c>
      <c r="F84" s="23" t="s">
        <v>49</v>
      </c>
      <c r="G84" s="23" t="s">
        <v>49</v>
      </c>
      <c r="H84" s="52">
        <f>ROUND('Kontracyklisk, data'!J84,0)</f>
        <v>1</v>
      </c>
      <c r="I84" s="52">
        <f>ROUND('Kontracyklisk, data'!K84,0)</f>
        <v>0</v>
      </c>
      <c r="J84" s="23" t="s">
        <v>365</v>
      </c>
      <c r="K84" s="52">
        <f>ROUND('Kontracyklisk, data'!M84,0)</f>
        <v>1</v>
      </c>
      <c r="L84" s="53">
        <f>ROUND('Kontracyklisk, data'!N84,2)</f>
        <v>0</v>
      </c>
      <c r="M84" s="54">
        <f>ROUND('Kontracyklisk, data'!O84,4)</f>
        <v>0</v>
      </c>
      <c r="O84" s="48" t="str">
        <f t="shared" si="1"/>
        <v/>
      </c>
    </row>
    <row r="85" spans="1:15" ht="13.5" customHeight="1" x14ac:dyDescent="0.15">
      <c r="A85" s="51" t="str">
        <f>'Kontracyklisk, data'!C85</f>
        <v>Sverige</v>
      </c>
      <c r="B85" s="52">
        <f>ROUND('Kontracyklisk, data'!D85,0)</f>
        <v>1829882</v>
      </c>
      <c r="C85" s="52">
        <f>ROUND('Kontracyklisk, data'!E85,0)</f>
        <v>13550</v>
      </c>
      <c r="D85" s="52">
        <f>ROUND('Kontracyklisk, data'!F85,0)</f>
        <v>93</v>
      </c>
      <c r="E85" s="23" t="s">
        <v>49</v>
      </c>
      <c r="F85" s="23" t="s">
        <v>49</v>
      </c>
      <c r="G85" s="23" t="s">
        <v>49</v>
      </c>
      <c r="H85" s="52">
        <f>ROUND('Kontracyklisk, data'!J85,0)</f>
        <v>118104</v>
      </c>
      <c r="I85" s="52">
        <f>ROUND('Kontracyklisk, data'!K85,0)</f>
        <v>7</v>
      </c>
      <c r="J85" s="23" t="s">
        <v>365</v>
      </c>
      <c r="K85" s="52">
        <f>ROUND('Kontracyklisk, data'!M85,0)</f>
        <v>118111</v>
      </c>
      <c r="L85" s="53">
        <f>ROUND('Kontracyklisk, data'!N85,2)</f>
        <v>0.22</v>
      </c>
      <c r="M85" s="54">
        <f>ROUND('Kontracyklisk, data'!O85,4)</f>
        <v>0.02</v>
      </c>
      <c r="O85" s="48" t="str">
        <f t="shared" si="1"/>
        <v/>
      </c>
    </row>
    <row r="86" spans="1:15" ht="13.5" customHeight="1" x14ac:dyDescent="0.15">
      <c r="A86" s="51" t="str">
        <f>'Kontracyklisk, data'!C86</f>
        <v>Sydafrika</v>
      </c>
      <c r="B86" s="52">
        <f>ROUND('Kontracyklisk, data'!D86,0)</f>
        <v>0</v>
      </c>
      <c r="C86" s="52">
        <f>ROUND('Kontracyklisk, data'!E86,0)</f>
        <v>212</v>
      </c>
      <c r="D86" s="52">
        <f>ROUND('Kontracyklisk, data'!F86,0)</f>
        <v>0</v>
      </c>
      <c r="E86" s="23" t="s">
        <v>49</v>
      </c>
      <c r="F86" s="23" t="s">
        <v>49</v>
      </c>
      <c r="G86" s="23" t="s">
        <v>49</v>
      </c>
      <c r="H86" s="52">
        <f>ROUND('Kontracyklisk, data'!J86,0)</f>
        <v>4</v>
      </c>
      <c r="I86" s="52">
        <f>ROUND('Kontracyklisk, data'!K86,0)</f>
        <v>0</v>
      </c>
      <c r="J86" s="23" t="s">
        <v>365</v>
      </c>
      <c r="K86" s="52">
        <f>ROUND('Kontracyklisk, data'!M86,0)</f>
        <v>4</v>
      </c>
      <c r="L86" s="53">
        <f>ROUND('Kontracyklisk, data'!N86,2)</f>
        <v>0</v>
      </c>
      <c r="M86" s="54">
        <f>ROUND('Kontracyklisk, data'!O86,4)</f>
        <v>0</v>
      </c>
      <c r="O86" s="48" t="str">
        <f t="shared" si="1"/>
        <v/>
      </c>
    </row>
    <row r="87" spans="1:15" ht="13.5" customHeight="1" x14ac:dyDescent="0.15">
      <c r="A87" s="51" t="str">
        <f>'Kontracyklisk, data'!C87</f>
        <v>Sydkorea</v>
      </c>
      <c r="B87" s="52">
        <f>ROUND('Kontracyklisk, data'!D87,0)</f>
        <v>0</v>
      </c>
      <c r="C87" s="52">
        <f>ROUND('Kontracyklisk, data'!E87,0)</f>
        <v>65</v>
      </c>
      <c r="D87" s="52">
        <f>ROUND('Kontracyklisk, data'!F87,0)</f>
        <v>0</v>
      </c>
      <c r="E87" s="23" t="s">
        <v>49</v>
      </c>
      <c r="F87" s="23" t="s">
        <v>49</v>
      </c>
      <c r="G87" s="23" t="s">
        <v>49</v>
      </c>
      <c r="H87" s="52">
        <f>ROUND('Kontracyklisk, data'!J87,0)</f>
        <v>1</v>
      </c>
      <c r="I87" s="52">
        <f>ROUND('Kontracyklisk, data'!K87,0)</f>
        <v>0</v>
      </c>
      <c r="J87" s="23" t="s">
        <v>365</v>
      </c>
      <c r="K87" s="52">
        <f>ROUND('Kontracyklisk, data'!M87,0)</f>
        <v>1</v>
      </c>
      <c r="L87" s="53">
        <f>ROUND('Kontracyklisk, data'!N87,2)</f>
        <v>0</v>
      </c>
      <c r="M87" s="54">
        <f>ROUND('Kontracyklisk, data'!O87,4)</f>
        <v>0</v>
      </c>
      <c r="O87" s="48" t="str">
        <f t="shared" si="1"/>
        <v/>
      </c>
    </row>
    <row r="88" spans="1:15" ht="13.5" customHeight="1" x14ac:dyDescent="0.15">
      <c r="A88" s="51" t="str">
        <f>'Kontracyklisk, data'!C88</f>
        <v>Taiwan</v>
      </c>
      <c r="B88" s="52">
        <f>ROUND('Kontracyklisk, data'!D88,0)</f>
        <v>0</v>
      </c>
      <c r="C88" s="52">
        <f>ROUND('Kontracyklisk, data'!E88,0)</f>
        <v>570</v>
      </c>
      <c r="D88" s="52">
        <f>ROUND('Kontracyklisk, data'!F88,0)</f>
        <v>0</v>
      </c>
      <c r="E88" s="23" t="s">
        <v>49</v>
      </c>
      <c r="F88" s="23" t="s">
        <v>49</v>
      </c>
      <c r="G88" s="23" t="s">
        <v>49</v>
      </c>
      <c r="H88" s="52">
        <f>ROUND('Kontracyklisk, data'!J88,0)</f>
        <v>10</v>
      </c>
      <c r="I88" s="52">
        <f>ROUND('Kontracyklisk, data'!K88,0)</f>
        <v>0</v>
      </c>
      <c r="J88" s="23" t="s">
        <v>365</v>
      </c>
      <c r="K88" s="52">
        <f>ROUND('Kontracyklisk, data'!M88,0)</f>
        <v>10</v>
      </c>
      <c r="L88" s="53">
        <f>ROUND('Kontracyklisk, data'!N88,2)</f>
        <v>0</v>
      </c>
      <c r="M88" s="54">
        <f>ROUND('Kontracyklisk, data'!O88,4)</f>
        <v>0</v>
      </c>
      <c r="O88" s="48" t="str">
        <f t="shared" si="1"/>
        <v/>
      </c>
    </row>
    <row r="89" spans="1:15" ht="13.5" customHeight="1" x14ac:dyDescent="0.15">
      <c r="A89" s="51" t="str">
        <f>'Kontracyklisk, data'!C89</f>
        <v>Tanzania</v>
      </c>
      <c r="B89" s="52">
        <f>ROUND('Kontracyklisk, data'!D89,0)</f>
        <v>0</v>
      </c>
      <c r="C89" s="52">
        <f>ROUND('Kontracyklisk, data'!E89,0)</f>
        <v>1415</v>
      </c>
      <c r="D89" s="52">
        <f>ROUND('Kontracyklisk, data'!F89,0)</f>
        <v>0</v>
      </c>
      <c r="E89" s="23" t="s">
        <v>49</v>
      </c>
      <c r="F89" s="23" t="s">
        <v>49</v>
      </c>
      <c r="G89" s="23" t="s">
        <v>49</v>
      </c>
      <c r="H89" s="52">
        <f>ROUND('Kontracyklisk, data'!J89,0)</f>
        <v>47</v>
      </c>
      <c r="I89" s="52">
        <f>ROUND('Kontracyklisk, data'!K89,0)</f>
        <v>0</v>
      </c>
      <c r="J89" s="23" t="s">
        <v>365</v>
      </c>
      <c r="K89" s="52">
        <f>ROUND('Kontracyklisk, data'!M89,0)</f>
        <v>47</v>
      </c>
      <c r="L89" s="53">
        <f>ROUND('Kontracyklisk, data'!N89,2)</f>
        <v>0</v>
      </c>
      <c r="M89" s="54">
        <f>ROUND('Kontracyklisk, data'!O89,4)</f>
        <v>0</v>
      </c>
      <c r="O89" s="48" t="str">
        <f t="shared" si="1"/>
        <v/>
      </c>
    </row>
    <row r="90" spans="1:15" ht="13.5" customHeight="1" x14ac:dyDescent="0.15">
      <c r="A90" s="51" t="str">
        <f>'Kontracyklisk, data'!C90</f>
        <v>Thailand</v>
      </c>
      <c r="B90" s="52">
        <f>ROUND('Kontracyklisk, data'!D90,0)</f>
        <v>0</v>
      </c>
      <c r="C90" s="52">
        <f>ROUND('Kontracyklisk, data'!E90,0)</f>
        <v>733</v>
      </c>
      <c r="D90" s="52">
        <f>ROUND('Kontracyklisk, data'!F90,0)</f>
        <v>0</v>
      </c>
      <c r="E90" s="23" t="s">
        <v>49</v>
      </c>
      <c r="F90" s="23" t="s">
        <v>49</v>
      </c>
      <c r="G90" s="23" t="s">
        <v>49</v>
      </c>
      <c r="H90" s="52">
        <f>ROUND('Kontracyklisk, data'!J90,0)</f>
        <v>30</v>
      </c>
      <c r="I90" s="52">
        <f>ROUND('Kontracyklisk, data'!K90,0)</f>
        <v>0</v>
      </c>
      <c r="J90" s="23" t="s">
        <v>365</v>
      </c>
      <c r="K90" s="52">
        <f>ROUND('Kontracyklisk, data'!M90,0)</f>
        <v>30</v>
      </c>
      <c r="L90" s="53">
        <f>ROUND('Kontracyklisk, data'!N90,2)</f>
        <v>0</v>
      </c>
      <c r="M90" s="54">
        <f>ROUND('Kontracyklisk, data'!O90,4)</f>
        <v>0</v>
      </c>
      <c r="O90" s="48" t="str">
        <f t="shared" si="1"/>
        <v/>
      </c>
    </row>
    <row r="91" spans="1:15" ht="13.5" customHeight="1" x14ac:dyDescent="0.15">
      <c r="A91" s="51" t="str">
        <f>'Kontracyklisk, data'!C91</f>
        <v>Tjekkiet</v>
      </c>
      <c r="B91" s="52">
        <f>ROUND('Kontracyklisk, data'!D91,0)</f>
        <v>0</v>
      </c>
      <c r="C91" s="52">
        <f>ROUND('Kontracyklisk, data'!E91,0)</f>
        <v>146</v>
      </c>
      <c r="D91" s="52">
        <f>ROUND('Kontracyklisk, data'!F91,0)</f>
        <v>0</v>
      </c>
      <c r="E91" s="23" t="s">
        <v>49</v>
      </c>
      <c r="F91" s="23" t="s">
        <v>49</v>
      </c>
      <c r="G91" s="23" t="s">
        <v>49</v>
      </c>
      <c r="H91" s="52">
        <f>ROUND('Kontracyklisk, data'!J91,0)</f>
        <v>12</v>
      </c>
      <c r="I91" s="52">
        <f>ROUND('Kontracyklisk, data'!K91,0)</f>
        <v>0</v>
      </c>
      <c r="J91" s="23" t="s">
        <v>365</v>
      </c>
      <c r="K91" s="52">
        <f>ROUND('Kontracyklisk, data'!M91,0)</f>
        <v>12</v>
      </c>
      <c r="L91" s="53">
        <f>ROUND('Kontracyklisk, data'!N91,2)</f>
        <v>0</v>
      </c>
      <c r="M91" s="54">
        <f>ROUND('Kontracyklisk, data'!O91,4)</f>
        <v>0.01</v>
      </c>
      <c r="O91" s="48" t="str">
        <f t="shared" si="1"/>
        <v/>
      </c>
    </row>
    <row r="92" spans="1:15" ht="13.5" customHeight="1" x14ac:dyDescent="0.15">
      <c r="A92" s="51" t="str">
        <f>'Kontracyklisk, data'!C92</f>
        <v>Tunesien</v>
      </c>
      <c r="B92" s="52">
        <f>ROUND('Kontracyklisk, data'!D92,0)</f>
        <v>0</v>
      </c>
      <c r="C92" s="52">
        <f>ROUND('Kontracyklisk, data'!E92,0)</f>
        <v>4</v>
      </c>
      <c r="D92" s="52">
        <f>ROUND('Kontracyklisk, data'!F92,0)</f>
        <v>0</v>
      </c>
      <c r="E92" s="23" t="s">
        <v>49</v>
      </c>
      <c r="F92" s="23" t="s">
        <v>49</v>
      </c>
      <c r="G92" s="23" t="s">
        <v>49</v>
      </c>
      <c r="H92" s="52">
        <f>ROUND('Kontracyklisk, data'!J92,0)</f>
        <v>0</v>
      </c>
      <c r="I92" s="52">
        <f>ROUND('Kontracyklisk, data'!K92,0)</f>
        <v>0</v>
      </c>
      <c r="J92" s="23" t="s">
        <v>365</v>
      </c>
      <c r="K92" s="52">
        <f>ROUND('Kontracyklisk, data'!M92,0)</f>
        <v>0</v>
      </c>
      <c r="L92" s="53">
        <f>ROUND('Kontracyklisk, data'!N92,2)</f>
        <v>0</v>
      </c>
      <c r="M92" s="54">
        <f>ROUND('Kontracyklisk, data'!O92,4)</f>
        <v>0</v>
      </c>
      <c r="O92" s="48" t="str">
        <f t="shared" si="1"/>
        <v/>
      </c>
    </row>
    <row r="93" spans="1:15" ht="13.5" customHeight="1" x14ac:dyDescent="0.15">
      <c r="A93" s="51" t="str">
        <f>'Kontracyklisk, data'!C93</f>
        <v>Tyrkiet</v>
      </c>
      <c r="B93" s="52">
        <f>ROUND('Kontracyklisk, data'!D93,0)</f>
        <v>0</v>
      </c>
      <c r="C93" s="52">
        <f>ROUND('Kontracyklisk, data'!E93,0)</f>
        <v>208</v>
      </c>
      <c r="D93" s="52">
        <f>ROUND('Kontracyklisk, data'!F93,0)</f>
        <v>0</v>
      </c>
      <c r="E93" s="23" t="s">
        <v>49</v>
      </c>
      <c r="F93" s="23" t="s">
        <v>49</v>
      </c>
      <c r="G93" s="23" t="s">
        <v>49</v>
      </c>
      <c r="H93" s="52">
        <f>ROUND('Kontracyklisk, data'!J93,0)</f>
        <v>5</v>
      </c>
      <c r="I93" s="52">
        <f>ROUND('Kontracyklisk, data'!K93,0)</f>
        <v>0</v>
      </c>
      <c r="J93" s="23" t="s">
        <v>365</v>
      </c>
      <c r="K93" s="52">
        <f>ROUND('Kontracyklisk, data'!M93,0)</f>
        <v>5</v>
      </c>
      <c r="L93" s="53">
        <f>ROUND('Kontracyklisk, data'!N93,2)</f>
        <v>0</v>
      </c>
      <c r="M93" s="54">
        <f>ROUND('Kontracyklisk, data'!O93,4)</f>
        <v>0</v>
      </c>
      <c r="O93" s="48" t="str">
        <f t="shared" si="1"/>
        <v/>
      </c>
    </row>
    <row r="94" spans="1:15" ht="13.5" customHeight="1" x14ac:dyDescent="0.15">
      <c r="A94" s="51" t="str">
        <f>'Kontracyklisk, data'!C94</f>
        <v>Tyskland</v>
      </c>
      <c r="B94" s="52">
        <f>ROUND('Kontracyklisk, data'!D94,0)</f>
        <v>0</v>
      </c>
      <c r="C94" s="52">
        <f>ROUND('Kontracyklisk, data'!E94,0)</f>
        <v>7901</v>
      </c>
      <c r="D94" s="52">
        <f>ROUND('Kontracyklisk, data'!F94,0)</f>
        <v>14</v>
      </c>
      <c r="E94" s="23" t="s">
        <v>49</v>
      </c>
      <c r="F94" s="23" t="s">
        <v>49</v>
      </c>
      <c r="G94" s="23" t="s">
        <v>49</v>
      </c>
      <c r="H94" s="52">
        <f>ROUND('Kontracyklisk, data'!J94,0)</f>
        <v>225</v>
      </c>
      <c r="I94" s="52">
        <f>ROUND('Kontracyklisk, data'!K94,0)</f>
        <v>1</v>
      </c>
      <c r="J94" s="23" t="s">
        <v>365</v>
      </c>
      <c r="K94" s="52">
        <f>ROUND('Kontracyklisk, data'!M94,0)</f>
        <v>226</v>
      </c>
      <c r="L94" s="53">
        <f>ROUND('Kontracyklisk, data'!N94,2)</f>
        <v>0</v>
      </c>
      <c r="M94" s="54">
        <f>ROUND('Kontracyklisk, data'!O94,4)</f>
        <v>0</v>
      </c>
      <c r="O94" s="48" t="str">
        <f t="shared" si="1"/>
        <v/>
      </c>
    </row>
    <row r="95" spans="1:15" ht="13.5" customHeight="1" x14ac:dyDescent="0.15">
      <c r="A95" s="51" t="str">
        <f>'Kontracyklisk, data'!C95</f>
        <v>Uganda</v>
      </c>
      <c r="B95" s="52">
        <f>ROUND('Kontracyklisk, data'!D95,0)</f>
        <v>0</v>
      </c>
      <c r="C95" s="52">
        <f>ROUND('Kontracyklisk, data'!E95,0)</f>
        <v>609</v>
      </c>
      <c r="D95" s="52">
        <f>ROUND('Kontracyklisk, data'!F95,0)</f>
        <v>0</v>
      </c>
      <c r="E95" s="23" t="s">
        <v>49</v>
      </c>
      <c r="F95" s="23" t="s">
        <v>49</v>
      </c>
      <c r="G95" s="23" t="s">
        <v>49</v>
      </c>
      <c r="H95" s="52">
        <f>ROUND('Kontracyklisk, data'!J95,0)</f>
        <v>4</v>
      </c>
      <c r="I95" s="52">
        <f>ROUND('Kontracyklisk, data'!K95,0)</f>
        <v>0</v>
      </c>
      <c r="J95" s="23" t="s">
        <v>365</v>
      </c>
      <c r="K95" s="52">
        <f>ROUND('Kontracyklisk, data'!M95,0)</f>
        <v>4</v>
      </c>
      <c r="L95" s="53">
        <f>ROUND('Kontracyklisk, data'!N95,2)</f>
        <v>0</v>
      </c>
      <c r="M95" s="54">
        <f>ROUND('Kontracyklisk, data'!O95,4)</f>
        <v>0</v>
      </c>
      <c r="O95" s="48" t="str">
        <f t="shared" si="1"/>
        <v/>
      </c>
    </row>
    <row r="96" spans="1:15" ht="13.5" customHeight="1" x14ac:dyDescent="0.15">
      <c r="A96" s="51" t="str">
        <f>'Kontracyklisk, data'!C96</f>
        <v>Ukraine</v>
      </c>
      <c r="B96" s="52">
        <f>ROUND('Kontracyklisk, data'!D96,0)</f>
        <v>0</v>
      </c>
      <c r="C96" s="52">
        <f>ROUND('Kontracyklisk, data'!E96,0)</f>
        <v>591</v>
      </c>
      <c r="D96" s="52">
        <f>ROUND('Kontracyklisk, data'!F96,0)</f>
        <v>0</v>
      </c>
      <c r="E96" s="23" t="s">
        <v>49</v>
      </c>
      <c r="F96" s="23" t="s">
        <v>49</v>
      </c>
      <c r="G96" s="23" t="s">
        <v>49</v>
      </c>
      <c r="H96" s="52">
        <f>ROUND('Kontracyklisk, data'!J96,0)</f>
        <v>13</v>
      </c>
      <c r="I96" s="52">
        <f>ROUND('Kontracyklisk, data'!K96,0)</f>
        <v>0</v>
      </c>
      <c r="J96" s="23" t="s">
        <v>365</v>
      </c>
      <c r="K96" s="52">
        <f>ROUND('Kontracyklisk, data'!M96,0)</f>
        <v>13</v>
      </c>
      <c r="L96" s="53">
        <f>ROUND('Kontracyklisk, data'!N96,2)</f>
        <v>0</v>
      </c>
      <c r="M96" s="54">
        <f>ROUND('Kontracyklisk, data'!O96,4)</f>
        <v>0</v>
      </c>
    </row>
    <row r="97" spans="1:13" ht="13.5" customHeight="1" x14ac:dyDescent="0.15">
      <c r="A97" s="51" t="str">
        <f>'Kontracyklisk, data'!C97</f>
        <v>Ungarn</v>
      </c>
      <c r="B97" s="52">
        <f>ROUND('Kontracyklisk, data'!D97,0)</f>
        <v>0</v>
      </c>
      <c r="C97" s="52">
        <f>ROUND('Kontracyklisk, data'!E97,0)</f>
        <v>55</v>
      </c>
      <c r="D97" s="52">
        <f>ROUND('Kontracyklisk, data'!F97,0)</f>
        <v>0</v>
      </c>
      <c r="E97" s="23" t="s">
        <v>49</v>
      </c>
      <c r="F97" s="23" t="s">
        <v>49</v>
      </c>
      <c r="G97" s="23" t="s">
        <v>49</v>
      </c>
      <c r="H97" s="52">
        <f>ROUND('Kontracyklisk, data'!J97,0)</f>
        <v>3</v>
      </c>
      <c r="I97" s="52">
        <f>ROUND('Kontracyklisk, data'!K97,0)</f>
        <v>0</v>
      </c>
      <c r="J97" s="23" t="s">
        <v>365</v>
      </c>
      <c r="K97" s="52">
        <f>ROUND('Kontracyklisk, data'!M97,0)</f>
        <v>3</v>
      </c>
      <c r="L97" s="53">
        <f>ROUND('Kontracyklisk, data'!N97,2)</f>
        <v>0</v>
      </c>
      <c r="M97" s="54">
        <f>ROUND('Kontracyklisk, data'!O97,4)</f>
        <v>0</v>
      </c>
    </row>
    <row r="98" spans="1:13" ht="13.5" customHeight="1" x14ac:dyDescent="0.15">
      <c r="A98" s="51" t="str">
        <f>'Kontracyklisk, data'!C98</f>
        <v>USA</v>
      </c>
      <c r="B98" s="52">
        <f>ROUND('Kontracyklisk, data'!D98,0)</f>
        <v>0</v>
      </c>
      <c r="C98" s="52">
        <f>ROUND('Kontracyklisk, data'!E98,0)</f>
        <v>18748</v>
      </c>
      <c r="D98" s="52">
        <f>ROUND('Kontracyklisk, data'!F98,0)</f>
        <v>1054</v>
      </c>
      <c r="E98" s="23" t="s">
        <v>49</v>
      </c>
      <c r="F98" s="23" t="s">
        <v>49</v>
      </c>
      <c r="G98" s="23" t="s">
        <v>49</v>
      </c>
      <c r="H98" s="52">
        <f>ROUND('Kontracyklisk, data'!J98,0)</f>
        <v>444</v>
      </c>
      <c r="I98" s="52">
        <f>ROUND('Kontracyklisk, data'!K98,0)</f>
        <v>84</v>
      </c>
      <c r="J98" s="23" t="s">
        <v>365</v>
      </c>
      <c r="K98" s="52">
        <f>ROUND('Kontracyklisk, data'!M98,0)</f>
        <v>529</v>
      </c>
      <c r="L98" s="53">
        <f>ROUND('Kontracyklisk, data'!N98,2)</f>
        <v>0</v>
      </c>
      <c r="M98" s="54">
        <f>ROUND('Kontracyklisk, data'!O98,4)</f>
        <v>0</v>
      </c>
    </row>
    <row r="99" spans="1:13" ht="13.5" customHeight="1" x14ac:dyDescent="0.15">
      <c r="A99" s="51" t="str">
        <f>'Kontracyklisk, data'!C99</f>
        <v>Venezuela</v>
      </c>
      <c r="B99" s="52">
        <f>ROUND('Kontracyklisk, data'!D99,0)</f>
        <v>0</v>
      </c>
      <c r="C99" s="52">
        <f>ROUND('Kontracyklisk, data'!E99,0)</f>
        <v>3</v>
      </c>
      <c r="D99" s="52">
        <f>ROUND('Kontracyklisk, data'!F99,0)</f>
        <v>0</v>
      </c>
      <c r="E99" s="23" t="s">
        <v>49</v>
      </c>
      <c r="F99" s="23" t="s">
        <v>49</v>
      </c>
      <c r="G99" s="23" t="s">
        <v>49</v>
      </c>
      <c r="H99" s="52">
        <f>ROUND('Kontracyklisk, data'!J99,0)</f>
        <v>0</v>
      </c>
      <c r="I99" s="52">
        <f>ROUND('Kontracyklisk, data'!K99,0)</f>
        <v>0</v>
      </c>
      <c r="J99" s="23" t="s">
        <v>365</v>
      </c>
      <c r="K99" s="52">
        <f>ROUND('Kontracyklisk, data'!M99,0)</f>
        <v>0</v>
      </c>
      <c r="L99" s="53">
        <f>ROUND('Kontracyklisk, data'!N99,2)</f>
        <v>0</v>
      </c>
      <c r="M99" s="54">
        <f>ROUND('Kontracyklisk, data'!O99,4)</f>
        <v>0</v>
      </c>
    </row>
    <row r="100" spans="1:13" ht="13.5" customHeight="1" x14ac:dyDescent="0.15">
      <c r="A100" s="51" t="str">
        <f>'Kontracyklisk, data'!C100</f>
        <v>Vietnam</v>
      </c>
      <c r="B100" s="52">
        <f>ROUND('Kontracyklisk, data'!D100,0)</f>
        <v>0</v>
      </c>
      <c r="C100" s="52">
        <f>ROUND('Kontracyklisk, data'!E100,0)</f>
        <v>396</v>
      </c>
      <c r="D100" s="52">
        <f>ROUND('Kontracyklisk, data'!F100,0)</f>
        <v>0</v>
      </c>
      <c r="E100" s="23" t="s">
        <v>49</v>
      </c>
      <c r="F100" s="23" t="s">
        <v>49</v>
      </c>
      <c r="G100" s="23" t="s">
        <v>49</v>
      </c>
      <c r="H100" s="52">
        <f>ROUND('Kontracyklisk, data'!J100,0)</f>
        <v>13</v>
      </c>
      <c r="I100" s="52">
        <f>ROUND('Kontracyklisk, data'!K100,0)</f>
        <v>0</v>
      </c>
      <c r="J100" s="23" t="s">
        <v>365</v>
      </c>
      <c r="K100" s="52">
        <f>ROUND('Kontracyklisk, data'!M100,0)</f>
        <v>13</v>
      </c>
      <c r="L100" s="53">
        <f>ROUND('Kontracyklisk, data'!N100,2)</f>
        <v>0</v>
      </c>
      <c r="M100" s="54">
        <f>ROUND('Kontracyklisk, data'!O100,4)</f>
        <v>0</v>
      </c>
    </row>
    <row r="101" spans="1:13" ht="13.5" customHeight="1" x14ac:dyDescent="0.15">
      <c r="A101" s="51" t="str">
        <f>'Kontracyklisk, data'!C101</f>
        <v>Zambia</v>
      </c>
      <c r="B101" s="52">
        <f>ROUND('Kontracyklisk, data'!D101,0)</f>
        <v>0</v>
      </c>
      <c r="C101" s="52">
        <f>ROUND('Kontracyklisk, data'!E101,0)</f>
        <v>49</v>
      </c>
      <c r="D101" s="52">
        <f>ROUND('Kontracyklisk, data'!F101,0)</f>
        <v>0</v>
      </c>
      <c r="E101" s="23" t="s">
        <v>49</v>
      </c>
      <c r="F101" s="23" t="s">
        <v>49</v>
      </c>
      <c r="G101" s="23" t="s">
        <v>49</v>
      </c>
      <c r="H101" s="52">
        <f>ROUND('Kontracyklisk, data'!J101,0)</f>
        <v>1</v>
      </c>
      <c r="I101" s="52">
        <f>ROUND('Kontracyklisk, data'!K101,0)</f>
        <v>0</v>
      </c>
      <c r="J101" s="23" t="s">
        <v>365</v>
      </c>
      <c r="K101" s="52">
        <f>ROUND('Kontracyklisk, data'!M101,0)</f>
        <v>1</v>
      </c>
      <c r="L101" s="53">
        <f>ROUND('Kontracyklisk, data'!N101,2)</f>
        <v>0</v>
      </c>
      <c r="M101" s="54">
        <f>ROUND('Kontracyklisk, data'!O101,4)</f>
        <v>0</v>
      </c>
    </row>
    <row r="102" spans="1:13" ht="13.5" customHeight="1" x14ac:dyDescent="0.15">
      <c r="A102" s="51" t="str">
        <f>'Kontracyklisk, data'!C102</f>
        <v>Zimbabwe</v>
      </c>
      <c r="B102" s="52">
        <f>ROUND('Kontracyklisk, data'!D102,0)</f>
        <v>0</v>
      </c>
      <c r="C102" s="52">
        <f>ROUND('Kontracyklisk, data'!E102,0)</f>
        <v>107</v>
      </c>
      <c r="D102" s="52">
        <f>ROUND('Kontracyklisk, data'!F102,0)</f>
        <v>0</v>
      </c>
      <c r="E102" s="23" t="s">
        <v>49</v>
      </c>
      <c r="F102" s="23" t="s">
        <v>49</v>
      </c>
      <c r="G102" s="23" t="s">
        <v>49</v>
      </c>
      <c r="H102" s="52">
        <f>ROUND('Kontracyklisk, data'!J102,0)</f>
        <v>1</v>
      </c>
      <c r="I102" s="52">
        <f>ROUND('Kontracyklisk, data'!K102,0)</f>
        <v>0</v>
      </c>
      <c r="J102" s="23" t="s">
        <v>365</v>
      </c>
      <c r="K102" s="52">
        <f>ROUND('Kontracyklisk, data'!M102,0)</f>
        <v>1</v>
      </c>
      <c r="L102" s="53">
        <f>ROUND('Kontracyklisk, data'!N102,2)</f>
        <v>0</v>
      </c>
      <c r="M102" s="54">
        <f>ROUND('Kontracyklisk, data'!O102,4)</f>
        <v>0</v>
      </c>
    </row>
    <row r="103" spans="1:13" ht="13.5" customHeight="1" x14ac:dyDescent="0.15">
      <c r="A103" s="51" t="str">
        <f>'Kontracyklisk, data'!C103</f>
        <v>Østrig</v>
      </c>
      <c r="B103" s="52">
        <f>ROUND('Kontracyklisk, data'!D103,0)</f>
        <v>0</v>
      </c>
      <c r="C103" s="52">
        <f>ROUND('Kontracyklisk, data'!E103,0)</f>
        <v>797</v>
      </c>
      <c r="D103" s="52">
        <f>ROUND('Kontracyklisk, data'!F103,0)</f>
        <v>0</v>
      </c>
      <c r="E103" s="23" t="s">
        <v>49</v>
      </c>
      <c r="F103" s="23" t="s">
        <v>49</v>
      </c>
      <c r="G103" s="23" t="s">
        <v>49</v>
      </c>
      <c r="H103" s="52">
        <f>ROUND('Kontracyklisk, data'!J103,0)</f>
        <v>17</v>
      </c>
      <c r="I103" s="52">
        <f>ROUND('Kontracyklisk, data'!K103,0)</f>
        <v>0</v>
      </c>
      <c r="J103" s="23" t="s">
        <v>365</v>
      </c>
      <c r="K103" s="52">
        <f>ROUND('Kontracyklisk, data'!M103,0)</f>
        <v>17</v>
      </c>
      <c r="L103" s="53">
        <f>ROUND('Kontracyklisk, data'!N103,2)</f>
        <v>0</v>
      </c>
      <c r="M103" s="54">
        <f>ROUND('Kontracyklisk, data'!O103,4)</f>
        <v>0</v>
      </c>
    </row>
    <row r="104" spans="1:13" ht="13.5" customHeight="1" x14ac:dyDescent="0.15">
      <c r="A104" s="55" t="str">
        <f>'Kontracyklisk, data'!C104</f>
        <v>I alt</v>
      </c>
      <c r="B104" s="56">
        <f>ROUND('Kontracyklisk, data'!D104,0)</f>
        <v>3230687</v>
      </c>
      <c r="C104" s="56">
        <f>ROUND('Kontracyklisk, data'!E104,0)</f>
        <v>20546574</v>
      </c>
      <c r="D104" s="56">
        <f>ROUND('Kontracyklisk, data'!F104,0)</f>
        <v>2283474</v>
      </c>
      <c r="E104" s="57" t="s">
        <v>49</v>
      </c>
      <c r="F104" s="57" t="s">
        <v>49</v>
      </c>
      <c r="G104" s="57" t="s">
        <v>49</v>
      </c>
      <c r="H104" s="56">
        <f>ROUND('Kontracyklisk, data'!J104,0)</f>
        <v>521452</v>
      </c>
      <c r="I104" s="56">
        <f>ROUND('Kontracyklisk, data'!K104,0)</f>
        <v>13309</v>
      </c>
      <c r="J104" s="57" t="s">
        <v>365</v>
      </c>
      <c r="K104" s="56">
        <f>ROUND('Kontracyklisk, data'!M104,0)</f>
        <v>534760</v>
      </c>
      <c r="L104" s="58">
        <f>ROUND('Kontracyklisk, data'!N104,2)</f>
        <v>0</v>
      </c>
      <c r="M104" s="59">
        <f>ROUND('Kontracyklisk, data'!O104,4)</f>
        <v>0</v>
      </c>
    </row>
  </sheetData>
  <sheetProtection password="E1CC" sheet="1" objects="1" scenarios="1"/>
  <mergeCells count="8">
    <mergeCell ref="A2:M2"/>
    <mergeCell ref="A3:M3"/>
    <mergeCell ref="L4:L5"/>
    <mergeCell ref="M4:M5"/>
    <mergeCell ref="B4:C4"/>
    <mergeCell ref="D4:E4"/>
    <mergeCell ref="F4:G4"/>
    <mergeCell ref="H4:K4"/>
  </mergeCells>
  <hyperlinks>
    <hyperlink ref="O2" location="Forside!A1" display="Forside"/>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6"/>
  <sheetViews>
    <sheetView workbookViewId="0"/>
  </sheetViews>
  <sheetFormatPr defaultRowHeight="10.5" x14ac:dyDescent="0.15"/>
  <cols>
    <col min="1" max="1" width="60.28515625" style="48" customWidth="1"/>
    <col min="2" max="2" width="19.42578125" style="48" customWidth="1"/>
    <col min="3" max="3" width="9.140625" style="48"/>
    <col min="4" max="4" width="9.85546875" style="48" bestFit="1" customWidth="1"/>
    <col min="5" max="16384" width="9.140625" style="48"/>
  </cols>
  <sheetData>
    <row r="2" spans="1:4" ht="15" x14ac:dyDescent="0.2">
      <c r="A2" s="115" t="s">
        <v>473</v>
      </c>
      <c r="B2" s="117"/>
      <c r="D2" s="83" t="s">
        <v>476</v>
      </c>
    </row>
    <row r="3" spans="1:4" s="49" customFormat="1" ht="15.75" customHeight="1" x14ac:dyDescent="0.25">
      <c r="A3" s="42" t="str">
        <f>CONCATENATE("Pr. 31. december ",Forside!$B$2)</f>
        <v>Pr. 31. december 2019</v>
      </c>
      <c r="B3" s="43" t="s">
        <v>435</v>
      </c>
    </row>
    <row r="4" spans="1:4" s="49" customFormat="1" ht="15" customHeight="1" x14ac:dyDescent="0.25">
      <c r="A4" s="60" t="s">
        <v>290</v>
      </c>
      <c r="B4" s="61">
        <v>9011287</v>
      </c>
    </row>
    <row r="5" spans="1:4" s="49" customFormat="1" ht="15" customHeight="1" x14ac:dyDescent="0.25">
      <c r="A5" s="60" t="s">
        <v>291</v>
      </c>
      <c r="B5" s="62">
        <v>1.37E-2</v>
      </c>
    </row>
    <row r="6" spans="1:4" s="49" customFormat="1" ht="15" customHeight="1" x14ac:dyDescent="0.25">
      <c r="A6" s="60" t="s">
        <v>292</v>
      </c>
      <c r="B6" s="63">
        <v>123265</v>
      </c>
    </row>
  </sheetData>
  <sheetProtection password="E1CC" sheet="1" objects="1" scenarios="1"/>
  <mergeCells count="1">
    <mergeCell ref="A2:B2"/>
  </mergeCells>
  <hyperlinks>
    <hyperlink ref="D2" location="Forside!A1" display="Forsid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5"/>
  <sheetViews>
    <sheetView workbookViewId="0"/>
  </sheetViews>
  <sheetFormatPr defaultRowHeight="10.5" x14ac:dyDescent="0.15"/>
  <cols>
    <col min="1" max="1" width="9.140625" style="48"/>
    <col min="2" max="2" width="73.5703125" style="48" customWidth="1"/>
    <col min="3" max="4" width="33.85546875" style="48" customWidth="1"/>
    <col min="5" max="5" width="9.140625" style="48"/>
    <col min="6" max="6" width="9.85546875" style="48" bestFit="1" customWidth="1"/>
    <col min="7" max="16384" width="9.140625" style="48"/>
  </cols>
  <sheetData>
    <row r="2" spans="1:6" ht="15" x14ac:dyDescent="0.2">
      <c r="A2" s="115" t="s">
        <v>0</v>
      </c>
      <c r="B2" s="116"/>
      <c r="C2" s="116"/>
      <c r="D2" s="117"/>
      <c r="F2" s="83" t="s">
        <v>476</v>
      </c>
    </row>
    <row r="3" spans="1:6" s="49" customFormat="1" ht="15" customHeight="1" x14ac:dyDescent="0.25">
      <c r="A3" s="129" t="str">
        <f>CONCATENATE("Pr. 31. december ",Forside!$B$2)</f>
        <v>Pr. 31. december 2019</v>
      </c>
      <c r="B3" s="130"/>
      <c r="C3" s="25" t="s">
        <v>43</v>
      </c>
      <c r="D3" s="25" t="s">
        <v>53</v>
      </c>
    </row>
    <row r="4" spans="1:6" ht="14.25" customHeight="1" x14ac:dyDescent="0.15">
      <c r="A4" s="17">
        <v>1</v>
      </c>
      <c r="B4" s="40" t="s">
        <v>5</v>
      </c>
      <c r="C4" s="38" t="s">
        <v>41</v>
      </c>
      <c r="D4" s="38" t="s">
        <v>41</v>
      </c>
    </row>
    <row r="5" spans="1:6" ht="14.25" customHeight="1" x14ac:dyDescent="0.15">
      <c r="A5" s="17">
        <v>2</v>
      </c>
      <c r="B5" s="40" t="s">
        <v>540</v>
      </c>
      <c r="C5" s="38" t="s">
        <v>42</v>
      </c>
      <c r="D5" s="38" t="s">
        <v>379</v>
      </c>
    </row>
    <row r="6" spans="1:6" ht="99.75" customHeight="1" x14ac:dyDescent="0.15">
      <c r="A6" s="17">
        <v>3</v>
      </c>
      <c r="B6" s="40" t="s">
        <v>6</v>
      </c>
      <c r="C6" s="37" t="s">
        <v>444</v>
      </c>
      <c r="D6" s="38" t="s">
        <v>445</v>
      </c>
    </row>
    <row r="7" spans="1:6" ht="14.25" customHeight="1" x14ac:dyDescent="0.15">
      <c r="A7" s="17"/>
      <c r="B7" s="50" t="s">
        <v>7</v>
      </c>
      <c r="C7" s="38"/>
      <c r="D7" s="38"/>
    </row>
    <row r="8" spans="1:6" ht="14.25" customHeight="1" x14ac:dyDescent="0.15">
      <c r="A8" s="17">
        <v>4</v>
      </c>
      <c r="B8" s="40" t="s">
        <v>8</v>
      </c>
      <c r="C8" s="38" t="s">
        <v>44</v>
      </c>
      <c r="D8" s="38" t="s">
        <v>53</v>
      </c>
    </row>
    <row r="9" spans="1:6" ht="14.25" customHeight="1" x14ac:dyDescent="0.15">
      <c r="A9" s="17">
        <v>5</v>
      </c>
      <c r="B9" s="40" t="s">
        <v>10</v>
      </c>
      <c r="C9" s="38" t="s">
        <v>44</v>
      </c>
      <c r="D9" s="38" t="s">
        <v>360</v>
      </c>
    </row>
    <row r="10" spans="1:6" ht="14.25" customHeight="1" x14ac:dyDescent="0.15">
      <c r="A10" s="17">
        <v>6</v>
      </c>
      <c r="B10" s="40" t="s">
        <v>9</v>
      </c>
      <c r="C10" s="38" t="s">
        <v>44</v>
      </c>
      <c r="D10" s="38" t="s">
        <v>53</v>
      </c>
    </row>
    <row r="11" spans="1:6" ht="14.25" customHeight="1" x14ac:dyDescent="0.15">
      <c r="A11" s="17">
        <v>7</v>
      </c>
      <c r="B11" s="40" t="s">
        <v>361</v>
      </c>
      <c r="C11" s="38" t="s">
        <v>362</v>
      </c>
      <c r="D11" s="38" t="s">
        <v>362</v>
      </c>
    </row>
    <row r="12" spans="1:6" ht="26.25" customHeight="1" x14ac:dyDescent="0.15">
      <c r="A12" s="17">
        <v>8</v>
      </c>
      <c r="B12" s="40" t="s">
        <v>541</v>
      </c>
      <c r="C12" s="38" t="s">
        <v>378</v>
      </c>
      <c r="D12" s="38" t="s">
        <v>61</v>
      </c>
    </row>
    <row r="13" spans="1:6" ht="14.25" customHeight="1" x14ac:dyDescent="0.15">
      <c r="A13" s="17">
        <v>9</v>
      </c>
      <c r="B13" s="40" t="s">
        <v>11</v>
      </c>
      <c r="C13" s="38" t="s">
        <v>378</v>
      </c>
      <c r="D13" s="38" t="s">
        <v>61</v>
      </c>
    </row>
    <row r="14" spans="1:6" ht="14.25" customHeight="1" x14ac:dyDescent="0.15">
      <c r="A14" s="17" t="s">
        <v>1</v>
      </c>
      <c r="B14" s="40" t="s">
        <v>12</v>
      </c>
      <c r="C14" s="38" t="s">
        <v>45</v>
      </c>
      <c r="D14" s="38" t="s">
        <v>54</v>
      </c>
    </row>
    <row r="15" spans="1:6" ht="14.25" customHeight="1" x14ac:dyDescent="0.15">
      <c r="A15" s="17" t="s">
        <v>2</v>
      </c>
      <c r="B15" s="40" t="s">
        <v>13</v>
      </c>
      <c r="C15" s="38" t="s">
        <v>45</v>
      </c>
      <c r="D15" s="38" t="s">
        <v>54</v>
      </c>
    </row>
    <row r="16" spans="1:6" ht="14.25" customHeight="1" x14ac:dyDescent="0.15">
      <c r="A16" s="17">
        <v>10</v>
      </c>
      <c r="B16" s="40" t="s">
        <v>14</v>
      </c>
      <c r="C16" s="38" t="s">
        <v>43</v>
      </c>
      <c r="D16" s="38" t="s">
        <v>55</v>
      </c>
    </row>
    <row r="17" spans="1:4" ht="14.25" customHeight="1" x14ac:dyDescent="0.15">
      <c r="A17" s="17">
        <v>11</v>
      </c>
      <c r="B17" s="40" t="s">
        <v>15</v>
      </c>
      <c r="C17" s="38" t="s">
        <v>49</v>
      </c>
      <c r="D17" s="41">
        <v>43280</v>
      </c>
    </row>
    <row r="18" spans="1:4" ht="14.25" customHeight="1" x14ac:dyDescent="0.15">
      <c r="A18" s="17">
        <v>12</v>
      </c>
      <c r="B18" s="40" t="s">
        <v>16</v>
      </c>
      <c r="C18" s="38" t="s">
        <v>46</v>
      </c>
      <c r="D18" s="38" t="s">
        <v>56</v>
      </c>
    </row>
    <row r="19" spans="1:4" ht="14.25" customHeight="1" x14ac:dyDescent="0.15">
      <c r="A19" s="17">
        <v>13</v>
      </c>
      <c r="B19" s="40" t="s">
        <v>17</v>
      </c>
      <c r="C19" s="38" t="s">
        <v>47</v>
      </c>
      <c r="D19" s="41">
        <v>46933</v>
      </c>
    </row>
    <row r="20" spans="1:4" ht="14.25" customHeight="1" x14ac:dyDescent="0.15">
      <c r="A20" s="17">
        <v>14</v>
      </c>
      <c r="B20" s="40" t="s">
        <v>18</v>
      </c>
      <c r="C20" s="38" t="s">
        <v>48</v>
      </c>
      <c r="D20" s="38" t="s">
        <v>57</v>
      </c>
    </row>
    <row r="21" spans="1:4" ht="14.25" customHeight="1" x14ac:dyDescent="0.15">
      <c r="A21" s="17">
        <v>15</v>
      </c>
      <c r="B21" s="40" t="s">
        <v>19</v>
      </c>
      <c r="C21" s="38" t="s">
        <v>49</v>
      </c>
      <c r="D21" s="41">
        <v>45106</v>
      </c>
    </row>
    <row r="22" spans="1:4" ht="14.25" customHeight="1" x14ac:dyDescent="0.15">
      <c r="A22" s="17">
        <v>16</v>
      </c>
      <c r="B22" s="40" t="s">
        <v>20</v>
      </c>
      <c r="C22" s="38" t="s">
        <v>49</v>
      </c>
      <c r="D22" s="38" t="s">
        <v>380</v>
      </c>
    </row>
    <row r="23" spans="1:4" ht="14.25" customHeight="1" x14ac:dyDescent="0.15">
      <c r="A23" s="17"/>
      <c r="B23" s="50" t="s">
        <v>21</v>
      </c>
      <c r="C23" s="38"/>
      <c r="D23" s="38"/>
    </row>
    <row r="24" spans="1:4" ht="14.25" customHeight="1" x14ac:dyDescent="0.15">
      <c r="A24" s="17">
        <v>17</v>
      </c>
      <c r="B24" s="40" t="s">
        <v>22</v>
      </c>
      <c r="C24" s="38" t="s">
        <v>50</v>
      </c>
      <c r="D24" s="38" t="s">
        <v>58</v>
      </c>
    </row>
    <row r="25" spans="1:4" ht="24" customHeight="1" x14ac:dyDescent="0.15">
      <c r="A25" s="17">
        <v>18</v>
      </c>
      <c r="B25" s="40" t="s">
        <v>542</v>
      </c>
      <c r="C25" s="38" t="s">
        <v>49</v>
      </c>
      <c r="D25" s="38" t="s">
        <v>443</v>
      </c>
    </row>
    <row r="26" spans="1:4" ht="14.25" customHeight="1" x14ac:dyDescent="0.15">
      <c r="A26" s="17">
        <v>19</v>
      </c>
      <c r="B26" s="40" t="s">
        <v>23</v>
      </c>
      <c r="C26" s="38" t="s">
        <v>48</v>
      </c>
      <c r="D26" s="38" t="s">
        <v>48</v>
      </c>
    </row>
    <row r="27" spans="1:4" ht="14.25" customHeight="1" x14ac:dyDescent="0.15">
      <c r="A27" s="17" t="s">
        <v>3</v>
      </c>
      <c r="B27" s="40" t="s">
        <v>24</v>
      </c>
      <c r="C27" s="38" t="s">
        <v>49</v>
      </c>
      <c r="D27" s="38" t="s">
        <v>49</v>
      </c>
    </row>
    <row r="28" spans="1:4" ht="14.25" customHeight="1" x14ac:dyDescent="0.15">
      <c r="A28" s="17" t="s">
        <v>4</v>
      </c>
      <c r="B28" s="40" t="s">
        <v>25</v>
      </c>
      <c r="C28" s="38" t="s">
        <v>49</v>
      </c>
      <c r="D28" s="38" t="s">
        <v>49</v>
      </c>
    </row>
    <row r="29" spans="1:4" ht="14.25" customHeight="1" x14ac:dyDescent="0.15">
      <c r="A29" s="17">
        <v>21</v>
      </c>
      <c r="B29" s="40" t="s">
        <v>26</v>
      </c>
      <c r="C29" s="38" t="s">
        <v>48</v>
      </c>
      <c r="D29" s="38" t="s">
        <v>48</v>
      </c>
    </row>
    <row r="30" spans="1:4" ht="14.25" customHeight="1" x14ac:dyDescent="0.15">
      <c r="A30" s="17">
        <v>22</v>
      </c>
      <c r="B30" s="40" t="s">
        <v>27</v>
      </c>
      <c r="C30" s="38" t="s">
        <v>51</v>
      </c>
      <c r="D30" s="38" t="s">
        <v>59</v>
      </c>
    </row>
    <row r="31" spans="1:4" ht="14.25" customHeight="1" x14ac:dyDescent="0.15">
      <c r="A31" s="17">
        <v>23</v>
      </c>
      <c r="B31" s="40" t="s">
        <v>28</v>
      </c>
      <c r="C31" s="38" t="s">
        <v>49</v>
      </c>
      <c r="D31" s="38" t="s">
        <v>60</v>
      </c>
    </row>
    <row r="32" spans="1:4" ht="14.25" customHeight="1" x14ac:dyDescent="0.15">
      <c r="A32" s="17">
        <v>24</v>
      </c>
      <c r="B32" s="40" t="s">
        <v>36</v>
      </c>
      <c r="C32" s="38" t="s">
        <v>49</v>
      </c>
      <c r="D32" s="38" t="s">
        <v>49</v>
      </c>
    </row>
    <row r="33" spans="1:4" ht="14.25" customHeight="1" x14ac:dyDescent="0.15">
      <c r="A33" s="17">
        <v>25</v>
      </c>
      <c r="B33" s="40" t="s">
        <v>29</v>
      </c>
      <c r="C33" s="38" t="s">
        <v>49</v>
      </c>
      <c r="D33" s="38" t="s">
        <v>49</v>
      </c>
    </row>
    <row r="34" spans="1:4" ht="14.25" customHeight="1" x14ac:dyDescent="0.15">
      <c r="A34" s="17">
        <v>26</v>
      </c>
      <c r="B34" s="40" t="s">
        <v>30</v>
      </c>
      <c r="C34" s="38" t="s">
        <v>49</v>
      </c>
      <c r="D34" s="38" t="s">
        <v>49</v>
      </c>
    </row>
    <row r="35" spans="1:4" ht="14.25" customHeight="1" x14ac:dyDescent="0.15">
      <c r="A35" s="17">
        <v>27</v>
      </c>
      <c r="B35" s="40" t="s">
        <v>31</v>
      </c>
      <c r="C35" s="38" t="s">
        <v>49</v>
      </c>
      <c r="D35" s="38" t="s">
        <v>49</v>
      </c>
    </row>
    <row r="36" spans="1:4" ht="14.25" customHeight="1" x14ac:dyDescent="0.15">
      <c r="A36" s="17">
        <v>28</v>
      </c>
      <c r="B36" s="40" t="s">
        <v>373</v>
      </c>
      <c r="C36" s="38" t="s">
        <v>49</v>
      </c>
      <c r="D36" s="38" t="s">
        <v>49</v>
      </c>
    </row>
    <row r="37" spans="1:4" ht="14.25" customHeight="1" x14ac:dyDescent="0.15">
      <c r="A37" s="17">
        <v>29</v>
      </c>
      <c r="B37" s="40" t="s">
        <v>32</v>
      </c>
      <c r="C37" s="38" t="s">
        <v>49</v>
      </c>
      <c r="D37" s="38" t="s">
        <v>49</v>
      </c>
    </row>
    <row r="38" spans="1:4" ht="14.25" customHeight="1" x14ac:dyDescent="0.15">
      <c r="A38" s="17">
        <v>30</v>
      </c>
      <c r="B38" s="40" t="s">
        <v>33</v>
      </c>
      <c r="C38" s="38" t="s">
        <v>49</v>
      </c>
      <c r="D38" s="38" t="s">
        <v>48</v>
      </c>
    </row>
    <row r="39" spans="1:4" ht="14.25" customHeight="1" x14ac:dyDescent="0.15">
      <c r="A39" s="17">
        <v>31</v>
      </c>
      <c r="B39" s="40" t="s">
        <v>37</v>
      </c>
      <c r="C39" s="38" t="s">
        <v>49</v>
      </c>
      <c r="D39" s="38" t="s">
        <v>49</v>
      </c>
    </row>
    <row r="40" spans="1:4" ht="14.25" customHeight="1" x14ac:dyDescent="0.15">
      <c r="A40" s="17">
        <v>32</v>
      </c>
      <c r="B40" s="40" t="s">
        <v>34</v>
      </c>
      <c r="C40" s="38" t="s">
        <v>49</v>
      </c>
      <c r="D40" s="38" t="s">
        <v>49</v>
      </c>
    </row>
    <row r="41" spans="1:4" ht="14.25" customHeight="1" x14ac:dyDescent="0.15">
      <c r="A41" s="17">
        <v>33</v>
      </c>
      <c r="B41" s="40" t="s">
        <v>35</v>
      </c>
      <c r="C41" s="38" t="s">
        <v>49</v>
      </c>
      <c r="D41" s="38" t="s">
        <v>49</v>
      </c>
    </row>
    <row r="42" spans="1:4" ht="14.25" customHeight="1" x14ac:dyDescent="0.15">
      <c r="A42" s="17">
        <v>34</v>
      </c>
      <c r="B42" s="40" t="s">
        <v>38</v>
      </c>
      <c r="C42" s="38" t="s">
        <v>49</v>
      </c>
      <c r="D42" s="38" t="s">
        <v>49</v>
      </c>
    </row>
    <row r="43" spans="1:4" ht="26.25" customHeight="1" x14ac:dyDescent="0.15">
      <c r="A43" s="17">
        <v>35</v>
      </c>
      <c r="B43" s="40" t="s">
        <v>39</v>
      </c>
      <c r="C43" s="38" t="s">
        <v>49</v>
      </c>
      <c r="D43" s="38" t="s">
        <v>43</v>
      </c>
    </row>
    <row r="44" spans="1:4" ht="14.25" customHeight="1" x14ac:dyDescent="0.15">
      <c r="A44" s="17">
        <v>36</v>
      </c>
      <c r="B44" s="40" t="s">
        <v>52</v>
      </c>
      <c r="C44" s="38" t="s">
        <v>49</v>
      </c>
      <c r="D44" s="38" t="s">
        <v>49</v>
      </c>
    </row>
    <row r="45" spans="1:4" ht="14.25" customHeight="1" x14ac:dyDescent="0.15">
      <c r="A45" s="17">
        <v>37</v>
      </c>
      <c r="B45" s="40" t="s">
        <v>40</v>
      </c>
      <c r="C45" s="38" t="s">
        <v>49</v>
      </c>
      <c r="D45" s="38" t="s">
        <v>49</v>
      </c>
    </row>
  </sheetData>
  <sheetProtection password="E1CC" sheet="1" objects="1" scenarios="1"/>
  <mergeCells count="2">
    <mergeCell ref="A3:B3"/>
    <mergeCell ref="A2:D2"/>
  </mergeCells>
  <hyperlinks>
    <hyperlink ref="F2" location="Forside!A1" display="Forsid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zoomScaleNormal="100" zoomScaleSheetLayoutView="115" workbookViewId="0"/>
  </sheetViews>
  <sheetFormatPr defaultRowHeight="15" customHeight="1" x14ac:dyDescent="0.25"/>
  <cols>
    <col min="1" max="1" width="9.140625" style="49" customWidth="1"/>
    <col min="2" max="2" width="42.28515625" style="49" customWidth="1"/>
    <col min="3" max="3" width="45.5703125" style="49" customWidth="1"/>
    <col min="4" max="4" width="25.7109375" style="67" customWidth="1"/>
    <col min="5" max="5" width="9.140625" style="49"/>
    <col min="6" max="6" width="10.42578125" style="49" bestFit="1" customWidth="1"/>
    <col min="7" max="16384" width="9.140625" style="49"/>
  </cols>
  <sheetData>
    <row r="1" spans="1:6" s="48" customFormat="1" ht="10.5" x14ac:dyDescent="0.15"/>
    <row r="2" spans="1:6" ht="15" customHeight="1" x14ac:dyDescent="0.25">
      <c r="A2" s="137" t="s">
        <v>293</v>
      </c>
      <c r="B2" s="138"/>
      <c r="C2" s="138"/>
      <c r="D2" s="139"/>
      <c r="F2" s="84" t="s">
        <v>476</v>
      </c>
    </row>
    <row r="3" spans="1:6" ht="15" customHeight="1" x14ac:dyDescent="0.25">
      <c r="A3" s="112" t="s">
        <v>294</v>
      </c>
      <c r="B3" s="113"/>
      <c r="C3" s="114"/>
      <c r="D3" s="77" t="str">
        <f>CONCATENATE("31. december ",Forside!$B$2)</f>
        <v>31. december 2019</v>
      </c>
    </row>
    <row r="4" spans="1:6" ht="15" customHeight="1" x14ac:dyDescent="0.25">
      <c r="A4" s="112" t="s">
        <v>295</v>
      </c>
      <c r="B4" s="113"/>
      <c r="C4" s="114"/>
      <c r="D4" s="71" t="s">
        <v>41</v>
      </c>
    </row>
    <row r="5" spans="1:6" ht="15" customHeight="1" x14ac:dyDescent="0.25">
      <c r="A5" s="112" t="s">
        <v>296</v>
      </c>
      <c r="B5" s="113"/>
      <c r="C5" s="114"/>
      <c r="D5" s="71" t="s">
        <v>297</v>
      </c>
    </row>
    <row r="6" spans="1:6" ht="15" customHeight="1" x14ac:dyDescent="0.25">
      <c r="A6" s="68"/>
      <c r="B6" s="69"/>
      <c r="C6" s="69"/>
      <c r="D6" s="70"/>
    </row>
    <row r="7" spans="1:6" ht="15" customHeight="1" x14ac:dyDescent="0.25">
      <c r="A7" s="137" t="s">
        <v>446</v>
      </c>
      <c r="B7" s="138"/>
      <c r="C7" s="138"/>
      <c r="D7" s="139"/>
    </row>
    <row r="8" spans="1:6" ht="15" customHeight="1" x14ac:dyDescent="0.25">
      <c r="A8" s="147"/>
      <c r="B8" s="148"/>
      <c r="C8" s="149"/>
      <c r="D8" s="71" t="s">
        <v>435</v>
      </c>
    </row>
    <row r="9" spans="1:6" ht="15" customHeight="1" x14ac:dyDescent="0.25">
      <c r="A9" s="17">
        <v>1</v>
      </c>
      <c r="B9" s="150" t="s">
        <v>298</v>
      </c>
      <c r="C9" s="151"/>
      <c r="D9" s="65">
        <v>24686001</v>
      </c>
    </row>
    <row r="10" spans="1:6" ht="26.25" customHeight="1" x14ac:dyDescent="0.25">
      <c r="A10" s="17">
        <v>2</v>
      </c>
      <c r="B10" s="135" t="s">
        <v>299</v>
      </c>
      <c r="C10" s="136"/>
      <c r="D10" s="65">
        <v>0</v>
      </c>
    </row>
    <row r="11" spans="1:6" ht="37.5" customHeight="1" x14ac:dyDescent="0.25">
      <c r="A11" s="17">
        <v>3</v>
      </c>
      <c r="B11" s="135" t="s">
        <v>447</v>
      </c>
      <c r="C11" s="136"/>
      <c r="D11" s="65">
        <v>0</v>
      </c>
    </row>
    <row r="12" spans="1:6" ht="15" customHeight="1" x14ac:dyDescent="0.25">
      <c r="A12" s="17">
        <v>4</v>
      </c>
      <c r="B12" s="150" t="s">
        <v>300</v>
      </c>
      <c r="C12" s="151"/>
      <c r="D12" s="65">
        <v>32493</v>
      </c>
    </row>
    <row r="13" spans="1:6" ht="15" customHeight="1" x14ac:dyDescent="0.25">
      <c r="A13" s="17">
        <v>5</v>
      </c>
      <c r="B13" s="150" t="s">
        <v>301</v>
      </c>
      <c r="C13" s="151"/>
      <c r="D13" s="65">
        <v>0</v>
      </c>
    </row>
    <row r="14" spans="1:6" ht="26.25" customHeight="1" x14ac:dyDescent="0.25">
      <c r="A14" s="17">
        <v>6</v>
      </c>
      <c r="B14" s="135" t="s">
        <v>302</v>
      </c>
      <c r="C14" s="136"/>
      <c r="D14" s="65">
        <v>3690191</v>
      </c>
    </row>
    <row r="15" spans="1:6" ht="26.25" customHeight="1" x14ac:dyDescent="0.25">
      <c r="A15" s="17" t="s">
        <v>303</v>
      </c>
      <c r="B15" s="135" t="s">
        <v>448</v>
      </c>
      <c r="C15" s="136"/>
      <c r="D15" s="65">
        <v>0</v>
      </c>
    </row>
    <row r="16" spans="1:6" ht="26.25" customHeight="1" x14ac:dyDescent="0.25">
      <c r="A16" s="17" t="s">
        <v>304</v>
      </c>
      <c r="B16" s="135" t="s">
        <v>449</v>
      </c>
      <c r="C16" s="136"/>
      <c r="D16" s="65">
        <v>0</v>
      </c>
    </row>
    <row r="17" spans="1:4" ht="15" customHeight="1" x14ac:dyDescent="0.25">
      <c r="A17" s="17">
        <v>7</v>
      </c>
      <c r="B17" s="150" t="s">
        <v>305</v>
      </c>
      <c r="C17" s="151"/>
      <c r="D17" s="65">
        <v>-88973</v>
      </c>
    </row>
    <row r="18" spans="1:4" ht="15" customHeight="1" x14ac:dyDescent="0.25">
      <c r="A18" s="29">
        <v>8</v>
      </c>
      <c r="B18" s="145" t="s">
        <v>306</v>
      </c>
      <c r="C18" s="146"/>
      <c r="D18" s="66">
        <v>28319712</v>
      </c>
    </row>
    <row r="19" spans="1:4" ht="15" customHeight="1" x14ac:dyDescent="0.25">
      <c r="A19" s="68"/>
      <c r="B19" s="69"/>
      <c r="C19" s="69"/>
      <c r="D19" s="70"/>
    </row>
    <row r="20" spans="1:4" ht="15" customHeight="1" x14ac:dyDescent="0.25">
      <c r="A20" s="137" t="s">
        <v>466</v>
      </c>
      <c r="B20" s="138"/>
      <c r="C20" s="138"/>
      <c r="D20" s="139"/>
    </row>
    <row r="21" spans="1:4" ht="26.25" customHeight="1" x14ac:dyDescent="0.25">
      <c r="A21" s="72"/>
      <c r="B21" s="76"/>
      <c r="C21" s="73"/>
      <c r="D21" s="75" t="s">
        <v>307</v>
      </c>
    </row>
    <row r="22" spans="1:4" ht="15" customHeight="1" x14ac:dyDescent="0.25">
      <c r="A22" s="112" t="s">
        <v>308</v>
      </c>
      <c r="B22" s="113"/>
      <c r="C22" s="113"/>
      <c r="D22" s="114"/>
    </row>
    <row r="23" spans="1:4" ht="15" customHeight="1" x14ac:dyDescent="0.25">
      <c r="A23" s="17">
        <v>1</v>
      </c>
      <c r="B23" s="133" t="s">
        <v>309</v>
      </c>
      <c r="C23" s="134"/>
      <c r="D23" s="65">
        <v>24682546</v>
      </c>
    </row>
    <row r="24" spans="1:4" ht="15" customHeight="1" x14ac:dyDescent="0.25">
      <c r="A24" s="17">
        <v>2</v>
      </c>
      <c r="B24" s="135" t="s">
        <v>450</v>
      </c>
      <c r="C24" s="136"/>
      <c r="D24" s="65">
        <v>-88973</v>
      </c>
    </row>
    <row r="25" spans="1:4" ht="15" customHeight="1" x14ac:dyDescent="0.25">
      <c r="A25" s="29">
        <v>3</v>
      </c>
      <c r="B25" s="143" t="s">
        <v>451</v>
      </c>
      <c r="C25" s="144"/>
      <c r="D25" s="66">
        <v>24593573</v>
      </c>
    </row>
    <row r="26" spans="1:4" ht="15" customHeight="1" x14ac:dyDescent="0.25">
      <c r="A26" s="112" t="s">
        <v>310</v>
      </c>
      <c r="B26" s="113"/>
      <c r="C26" s="113"/>
      <c r="D26" s="114"/>
    </row>
    <row r="27" spans="1:4" ht="26.25" customHeight="1" x14ac:dyDescent="0.25">
      <c r="A27" s="17">
        <v>4</v>
      </c>
      <c r="B27" s="135" t="s">
        <v>311</v>
      </c>
      <c r="C27" s="136"/>
      <c r="D27" s="65">
        <v>3455</v>
      </c>
    </row>
    <row r="28" spans="1:4" ht="26.25" customHeight="1" x14ac:dyDescent="0.25">
      <c r="A28" s="17">
        <v>5</v>
      </c>
      <c r="B28" s="135" t="s">
        <v>312</v>
      </c>
      <c r="C28" s="136"/>
      <c r="D28" s="65">
        <v>32493</v>
      </c>
    </row>
    <row r="29" spans="1:4" ht="15" customHeight="1" x14ac:dyDescent="0.25">
      <c r="A29" s="17" t="s">
        <v>313</v>
      </c>
      <c r="B29" s="135" t="s">
        <v>314</v>
      </c>
      <c r="C29" s="136"/>
      <c r="D29" s="65">
        <v>0</v>
      </c>
    </row>
    <row r="30" spans="1:4" ht="26.25" customHeight="1" x14ac:dyDescent="0.25">
      <c r="A30" s="17">
        <v>6</v>
      </c>
      <c r="B30" s="135" t="s">
        <v>315</v>
      </c>
      <c r="C30" s="136"/>
      <c r="D30" s="65">
        <v>0</v>
      </c>
    </row>
    <row r="31" spans="1:4" ht="26.25" customHeight="1" x14ac:dyDescent="0.25">
      <c r="A31" s="17">
        <v>7</v>
      </c>
      <c r="B31" s="135" t="s">
        <v>452</v>
      </c>
      <c r="C31" s="136"/>
      <c r="D31" s="65">
        <v>0</v>
      </c>
    </row>
    <row r="32" spans="1:4" ht="15" customHeight="1" x14ac:dyDescent="0.25">
      <c r="A32" s="17">
        <v>8</v>
      </c>
      <c r="B32" s="133" t="s">
        <v>453</v>
      </c>
      <c r="C32" s="134"/>
      <c r="D32" s="65">
        <v>0</v>
      </c>
    </row>
    <row r="33" spans="1:4" ht="15" customHeight="1" x14ac:dyDescent="0.25">
      <c r="A33" s="17">
        <v>9</v>
      </c>
      <c r="B33" s="135" t="s">
        <v>316</v>
      </c>
      <c r="C33" s="136"/>
      <c r="D33" s="65">
        <v>0</v>
      </c>
    </row>
    <row r="34" spans="1:4" ht="15" customHeight="1" x14ac:dyDescent="0.25">
      <c r="A34" s="17">
        <v>10</v>
      </c>
      <c r="B34" s="133" t="s">
        <v>454</v>
      </c>
      <c r="C34" s="134"/>
      <c r="D34" s="65">
        <v>0</v>
      </c>
    </row>
    <row r="35" spans="1:4" ht="15" customHeight="1" x14ac:dyDescent="0.25">
      <c r="A35" s="29">
        <v>11</v>
      </c>
      <c r="B35" s="143" t="s">
        <v>317</v>
      </c>
      <c r="C35" s="144"/>
      <c r="D35" s="66">
        <v>35948</v>
      </c>
    </row>
    <row r="36" spans="1:4" ht="15" customHeight="1" x14ac:dyDescent="0.25">
      <c r="A36" s="112" t="s">
        <v>318</v>
      </c>
      <c r="B36" s="113"/>
      <c r="C36" s="113"/>
      <c r="D36" s="114"/>
    </row>
    <row r="37" spans="1:4" ht="26.25" customHeight="1" x14ac:dyDescent="0.25">
      <c r="A37" s="17">
        <v>12</v>
      </c>
      <c r="B37" s="135" t="s">
        <v>319</v>
      </c>
      <c r="C37" s="136"/>
      <c r="D37" s="65">
        <v>0</v>
      </c>
    </row>
    <row r="38" spans="1:4" ht="15" customHeight="1" x14ac:dyDescent="0.25">
      <c r="A38" s="17">
        <v>13</v>
      </c>
      <c r="B38" s="133" t="s">
        <v>455</v>
      </c>
      <c r="C38" s="134"/>
      <c r="D38" s="65">
        <v>0</v>
      </c>
    </row>
    <row r="39" spans="1:4" ht="15" customHeight="1" x14ac:dyDescent="0.25">
      <c r="A39" s="17">
        <v>14</v>
      </c>
      <c r="B39" s="135" t="s">
        <v>320</v>
      </c>
      <c r="C39" s="136"/>
      <c r="D39" s="65">
        <v>0</v>
      </c>
    </row>
    <row r="40" spans="1:4" ht="26.25" customHeight="1" x14ac:dyDescent="0.25">
      <c r="A40" s="17" t="s">
        <v>321</v>
      </c>
      <c r="B40" s="135" t="s">
        <v>322</v>
      </c>
      <c r="C40" s="136"/>
      <c r="D40" s="65">
        <v>0</v>
      </c>
    </row>
    <row r="41" spans="1:4" ht="15" customHeight="1" x14ac:dyDescent="0.25">
      <c r="A41" s="17">
        <v>15</v>
      </c>
      <c r="B41" s="135" t="s">
        <v>323</v>
      </c>
      <c r="C41" s="136"/>
      <c r="D41" s="65">
        <v>0</v>
      </c>
    </row>
    <row r="42" spans="1:4" ht="15" customHeight="1" x14ac:dyDescent="0.25">
      <c r="A42" s="17" t="s">
        <v>324</v>
      </c>
      <c r="B42" s="135" t="s">
        <v>456</v>
      </c>
      <c r="C42" s="136"/>
      <c r="D42" s="65">
        <v>0</v>
      </c>
    </row>
    <row r="43" spans="1:4" ht="15" customHeight="1" x14ac:dyDescent="0.25">
      <c r="A43" s="29">
        <v>16</v>
      </c>
      <c r="B43" s="143" t="s">
        <v>457</v>
      </c>
      <c r="C43" s="144"/>
      <c r="D43" s="66">
        <v>0</v>
      </c>
    </row>
    <row r="44" spans="1:4" ht="15" customHeight="1" x14ac:dyDescent="0.25">
      <c r="A44" s="112" t="s">
        <v>458</v>
      </c>
      <c r="B44" s="113"/>
      <c r="C44" s="113"/>
      <c r="D44" s="114"/>
    </row>
    <row r="45" spans="1:4" ht="15" customHeight="1" x14ac:dyDescent="0.25">
      <c r="A45" s="17">
        <v>17</v>
      </c>
      <c r="B45" s="135" t="s">
        <v>459</v>
      </c>
      <c r="C45" s="136"/>
      <c r="D45" s="65">
        <v>12371968</v>
      </c>
    </row>
    <row r="46" spans="1:4" ht="15" customHeight="1" x14ac:dyDescent="0.25">
      <c r="A46" s="17">
        <v>18</v>
      </c>
      <c r="B46" s="135" t="s">
        <v>460</v>
      </c>
      <c r="C46" s="136"/>
      <c r="D46" s="65">
        <v>-8681778</v>
      </c>
    </row>
    <row r="47" spans="1:4" ht="15" customHeight="1" x14ac:dyDescent="0.25">
      <c r="A47" s="29">
        <v>19</v>
      </c>
      <c r="B47" s="143" t="s">
        <v>461</v>
      </c>
      <c r="C47" s="144"/>
      <c r="D47" s="66">
        <v>3690191</v>
      </c>
    </row>
    <row r="48" spans="1:4" ht="25.5" customHeight="1" x14ac:dyDescent="0.25">
      <c r="A48" s="121" t="s">
        <v>462</v>
      </c>
      <c r="B48" s="122"/>
      <c r="C48" s="122"/>
      <c r="D48" s="123"/>
    </row>
    <row r="49" spans="1:4" ht="26.25" customHeight="1" x14ac:dyDescent="0.25">
      <c r="A49" s="17" t="s">
        <v>325</v>
      </c>
      <c r="B49" s="135" t="s">
        <v>463</v>
      </c>
      <c r="C49" s="136"/>
      <c r="D49" s="65">
        <v>0</v>
      </c>
    </row>
    <row r="50" spans="1:4" ht="26.25" customHeight="1" x14ac:dyDescent="0.25">
      <c r="A50" s="17" t="s">
        <v>326</v>
      </c>
      <c r="B50" s="135" t="s">
        <v>464</v>
      </c>
      <c r="C50" s="136"/>
      <c r="D50" s="65">
        <v>0</v>
      </c>
    </row>
    <row r="51" spans="1:4" ht="15" customHeight="1" x14ac:dyDescent="0.25">
      <c r="A51" s="112" t="s">
        <v>327</v>
      </c>
      <c r="B51" s="113"/>
      <c r="C51" s="113"/>
      <c r="D51" s="114"/>
    </row>
    <row r="52" spans="1:4" ht="15" customHeight="1" x14ac:dyDescent="0.25">
      <c r="A52" s="17">
        <v>20</v>
      </c>
      <c r="B52" s="135" t="s">
        <v>328</v>
      </c>
      <c r="C52" s="136"/>
      <c r="D52" s="66">
        <v>1793955</v>
      </c>
    </row>
    <row r="53" spans="1:4" ht="15" customHeight="1" x14ac:dyDescent="0.25">
      <c r="A53" s="29">
        <v>21</v>
      </c>
      <c r="B53" s="143" t="s">
        <v>306</v>
      </c>
      <c r="C53" s="144"/>
      <c r="D53" s="66">
        <v>28319712</v>
      </c>
    </row>
    <row r="54" spans="1:4" ht="15" customHeight="1" x14ac:dyDescent="0.25">
      <c r="A54" s="112" t="s">
        <v>329</v>
      </c>
      <c r="B54" s="113"/>
      <c r="C54" s="113"/>
      <c r="D54" s="114"/>
    </row>
    <row r="55" spans="1:4" ht="15" customHeight="1" x14ac:dyDescent="0.25">
      <c r="A55" s="17">
        <v>22</v>
      </c>
      <c r="B55" s="135" t="s">
        <v>329</v>
      </c>
      <c r="C55" s="136"/>
      <c r="D55" s="64">
        <v>6.3347000000000001E-2</v>
      </c>
    </row>
    <row r="56" spans="1:4" ht="15" customHeight="1" x14ac:dyDescent="0.25">
      <c r="A56" s="112" t="s">
        <v>330</v>
      </c>
      <c r="B56" s="113"/>
      <c r="C56" s="113"/>
      <c r="D56" s="114"/>
    </row>
    <row r="57" spans="1:4" ht="15" customHeight="1" x14ac:dyDescent="0.25">
      <c r="A57" s="17" t="s">
        <v>331</v>
      </c>
      <c r="B57" s="135" t="s">
        <v>332</v>
      </c>
      <c r="C57" s="136"/>
      <c r="D57" s="65" t="s">
        <v>381</v>
      </c>
    </row>
    <row r="58" spans="1:4" ht="26.25" customHeight="1" x14ac:dyDescent="0.25">
      <c r="A58" s="17" t="s">
        <v>333</v>
      </c>
      <c r="B58" s="135" t="s">
        <v>334</v>
      </c>
      <c r="C58" s="136"/>
      <c r="D58" s="65">
        <v>0</v>
      </c>
    </row>
    <row r="59" spans="1:4" ht="15" customHeight="1" x14ac:dyDescent="0.25">
      <c r="A59" s="68"/>
      <c r="B59" s="69"/>
      <c r="C59" s="69"/>
      <c r="D59" s="70"/>
    </row>
    <row r="60" spans="1:4" ht="30" customHeight="1" x14ac:dyDescent="0.25">
      <c r="A60" s="140" t="s">
        <v>465</v>
      </c>
      <c r="B60" s="141"/>
      <c r="C60" s="141"/>
      <c r="D60" s="142"/>
    </row>
    <row r="61" spans="1:4" ht="26.25" customHeight="1" x14ac:dyDescent="0.25">
      <c r="A61" s="72"/>
      <c r="B61" s="76"/>
      <c r="C61" s="73"/>
      <c r="D61" s="75" t="s">
        <v>307</v>
      </c>
    </row>
    <row r="62" spans="1:4" ht="26.25" customHeight="1" x14ac:dyDescent="0.25">
      <c r="A62" s="17" t="s">
        <v>335</v>
      </c>
      <c r="B62" s="135" t="s">
        <v>543</v>
      </c>
      <c r="C62" s="136"/>
      <c r="D62" s="65">
        <v>24682546</v>
      </c>
    </row>
    <row r="63" spans="1:4" ht="15" customHeight="1" x14ac:dyDescent="0.25">
      <c r="A63" s="17" t="s">
        <v>336</v>
      </c>
      <c r="B63" s="133" t="s">
        <v>337</v>
      </c>
      <c r="C63" s="134"/>
      <c r="D63" s="65">
        <v>2507428</v>
      </c>
    </row>
    <row r="64" spans="1:4" ht="15" customHeight="1" x14ac:dyDescent="0.25">
      <c r="A64" s="17" t="s">
        <v>338</v>
      </c>
      <c r="B64" s="133" t="s">
        <v>339</v>
      </c>
      <c r="C64" s="134"/>
      <c r="D64" s="65">
        <v>22175118</v>
      </c>
    </row>
    <row r="65" spans="1:4" ht="15" customHeight="1" x14ac:dyDescent="0.25">
      <c r="A65" s="17" t="s">
        <v>340</v>
      </c>
      <c r="B65" s="133" t="s">
        <v>341</v>
      </c>
      <c r="C65" s="134"/>
      <c r="D65" s="65">
        <v>0</v>
      </c>
    </row>
    <row r="66" spans="1:4" ht="15" customHeight="1" x14ac:dyDescent="0.25">
      <c r="A66" s="17" t="s">
        <v>342</v>
      </c>
      <c r="B66" s="133" t="s">
        <v>343</v>
      </c>
      <c r="C66" s="134"/>
      <c r="D66" s="65">
        <v>7786091</v>
      </c>
    </row>
    <row r="67" spans="1:4" ht="26.25" customHeight="1" x14ac:dyDescent="0.25">
      <c r="A67" s="17" t="s">
        <v>344</v>
      </c>
      <c r="B67" s="135" t="s">
        <v>345</v>
      </c>
      <c r="C67" s="136"/>
      <c r="D67" s="65">
        <v>0</v>
      </c>
    </row>
    <row r="68" spans="1:4" ht="15" customHeight="1" x14ac:dyDescent="0.25">
      <c r="A68" s="17" t="s">
        <v>346</v>
      </c>
      <c r="B68" s="133" t="s">
        <v>347</v>
      </c>
      <c r="C68" s="134"/>
      <c r="D68" s="65">
        <v>241865</v>
      </c>
    </row>
    <row r="69" spans="1:4" ht="15" customHeight="1" x14ac:dyDescent="0.25">
      <c r="A69" s="17" t="s">
        <v>348</v>
      </c>
      <c r="B69" s="133" t="s">
        <v>349</v>
      </c>
      <c r="C69" s="134"/>
      <c r="D69" s="65">
        <v>3451191</v>
      </c>
    </row>
    <row r="70" spans="1:4" ht="15" customHeight="1" x14ac:dyDescent="0.25">
      <c r="A70" s="17" t="s">
        <v>350</v>
      </c>
      <c r="B70" s="133" t="s">
        <v>351</v>
      </c>
      <c r="C70" s="134"/>
      <c r="D70" s="65">
        <v>8819652</v>
      </c>
    </row>
    <row r="71" spans="1:4" ht="15" customHeight="1" x14ac:dyDescent="0.25">
      <c r="A71" s="17" t="s">
        <v>352</v>
      </c>
      <c r="B71" s="133" t="s">
        <v>353</v>
      </c>
      <c r="C71" s="134"/>
      <c r="D71" s="65">
        <v>1155365</v>
      </c>
    </row>
    <row r="72" spans="1:4" ht="15" customHeight="1" x14ac:dyDescent="0.25">
      <c r="A72" s="17" t="s">
        <v>354</v>
      </c>
      <c r="B72" s="133" t="s">
        <v>355</v>
      </c>
      <c r="C72" s="134"/>
      <c r="D72" s="65">
        <v>74598</v>
      </c>
    </row>
    <row r="73" spans="1:4" ht="26.25" customHeight="1" x14ac:dyDescent="0.25">
      <c r="A73" s="17" t="s">
        <v>356</v>
      </c>
      <c r="B73" s="135" t="s">
        <v>357</v>
      </c>
      <c r="C73" s="136"/>
      <c r="D73" s="65">
        <v>646356</v>
      </c>
    </row>
    <row r="74" spans="1:4" ht="15" customHeight="1" x14ac:dyDescent="0.25">
      <c r="A74" s="68"/>
      <c r="B74" s="69"/>
      <c r="C74" s="69"/>
      <c r="D74" s="70"/>
    </row>
    <row r="75" spans="1:4" ht="15" customHeight="1" x14ac:dyDescent="0.25">
      <c r="A75" s="137" t="s">
        <v>467</v>
      </c>
      <c r="B75" s="138"/>
      <c r="C75" s="138"/>
      <c r="D75" s="139"/>
    </row>
    <row r="76" spans="1:4" ht="50.25" customHeight="1" x14ac:dyDescent="0.25">
      <c r="A76" s="17">
        <v>1</v>
      </c>
      <c r="B76" s="40" t="s">
        <v>358</v>
      </c>
      <c r="C76" s="131" t="s">
        <v>544</v>
      </c>
      <c r="D76" s="132"/>
    </row>
    <row r="77" spans="1:4" ht="50.25" customHeight="1" x14ac:dyDescent="0.25">
      <c r="A77" s="17">
        <v>2</v>
      </c>
      <c r="B77" s="40" t="s">
        <v>359</v>
      </c>
      <c r="C77" s="131" t="s">
        <v>468</v>
      </c>
      <c r="D77" s="132"/>
    </row>
  </sheetData>
  <sheetProtection password="E1CC" sheet="1" objects="1" scenarios="1"/>
  <mergeCells count="70">
    <mergeCell ref="B13:C13"/>
    <mergeCell ref="B14:C14"/>
    <mergeCell ref="B15:C15"/>
    <mergeCell ref="B16:C16"/>
    <mergeCell ref="B17:C17"/>
    <mergeCell ref="A8:C8"/>
    <mergeCell ref="B9:C9"/>
    <mergeCell ref="B10:C10"/>
    <mergeCell ref="B11:C11"/>
    <mergeCell ref="B12:C12"/>
    <mergeCell ref="A2:D2"/>
    <mergeCell ref="A7:D7"/>
    <mergeCell ref="A3:C3"/>
    <mergeCell ref="A4:C4"/>
    <mergeCell ref="A5:C5"/>
    <mergeCell ref="B18:C18"/>
    <mergeCell ref="A20:D20"/>
    <mergeCell ref="B33:C33"/>
    <mergeCell ref="B23:C23"/>
    <mergeCell ref="B24:C24"/>
    <mergeCell ref="B25:C25"/>
    <mergeCell ref="A26:D26"/>
    <mergeCell ref="B27:C27"/>
    <mergeCell ref="B28:C28"/>
    <mergeCell ref="B29:C29"/>
    <mergeCell ref="B30:C30"/>
    <mergeCell ref="B31:C31"/>
    <mergeCell ref="B32:C32"/>
    <mergeCell ref="A22:D22"/>
    <mergeCell ref="B45:C45"/>
    <mergeCell ref="B34:C34"/>
    <mergeCell ref="B35:C35"/>
    <mergeCell ref="A36:D36"/>
    <mergeCell ref="B37:C37"/>
    <mergeCell ref="B38:C38"/>
    <mergeCell ref="B39:C39"/>
    <mergeCell ref="B40:C40"/>
    <mergeCell ref="B41:C41"/>
    <mergeCell ref="B42:C42"/>
    <mergeCell ref="B43:C43"/>
    <mergeCell ref="A44:D44"/>
    <mergeCell ref="B57:C57"/>
    <mergeCell ref="B46:C46"/>
    <mergeCell ref="B47:C47"/>
    <mergeCell ref="A48:D48"/>
    <mergeCell ref="B49:C49"/>
    <mergeCell ref="B50:C50"/>
    <mergeCell ref="A51:D51"/>
    <mergeCell ref="B52:C52"/>
    <mergeCell ref="B53:C53"/>
    <mergeCell ref="A54:D54"/>
    <mergeCell ref="B55:C55"/>
    <mergeCell ref="A56:D56"/>
    <mergeCell ref="B70:C70"/>
    <mergeCell ref="B58:C58"/>
    <mergeCell ref="A60:D60"/>
    <mergeCell ref="B62:C62"/>
    <mergeCell ref="B63:C63"/>
    <mergeCell ref="B64:C64"/>
    <mergeCell ref="B65:C65"/>
    <mergeCell ref="B66:C66"/>
    <mergeCell ref="B67:C67"/>
    <mergeCell ref="B68:C68"/>
    <mergeCell ref="B69:C69"/>
    <mergeCell ref="C77:D77"/>
    <mergeCell ref="B71:C71"/>
    <mergeCell ref="B72:C72"/>
    <mergeCell ref="B73:C73"/>
    <mergeCell ref="A75:D75"/>
    <mergeCell ref="C76:D76"/>
  </mergeCells>
  <hyperlinks>
    <hyperlink ref="F2" location="Forside!A1" display="Forside"/>
  </hyperlinks>
  <pageMargins left="0.7" right="0.7" top="0.75" bottom="0.75" header="0.3" footer="0.3"/>
  <pageSetup paperSize="9" scale="19" orientation="portrait" r:id="rId1"/>
  <colBreaks count="1" manualBreakCount="1">
    <brk id="3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Q104"/>
  <sheetViews>
    <sheetView topLeftCell="A63" workbookViewId="0">
      <selection activeCell="B59" sqref="B59:B103"/>
    </sheetView>
  </sheetViews>
  <sheetFormatPr defaultRowHeight="15" x14ac:dyDescent="0.25"/>
  <cols>
    <col min="3" max="3" width="26.28515625" bestFit="1" customWidth="1"/>
    <col min="4" max="4" width="14.85546875" bestFit="1" customWidth="1"/>
    <col min="5" max="5" width="15.85546875" bestFit="1" customWidth="1"/>
    <col min="6" max="6" width="14.85546875" bestFit="1" customWidth="1"/>
    <col min="10" max="10" width="13.28515625" bestFit="1" customWidth="1"/>
    <col min="11" max="11" width="12.140625" bestFit="1" customWidth="1"/>
    <col min="12" max="12" width="7.5703125" bestFit="1" customWidth="1"/>
    <col min="13" max="13" width="13.28515625" bestFit="1" customWidth="1"/>
  </cols>
  <sheetData>
    <row r="3" spans="2:17" x14ac:dyDescent="0.25">
      <c r="B3" s="154" t="s">
        <v>179</v>
      </c>
      <c r="C3" s="156" t="s">
        <v>180</v>
      </c>
      <c r="D3" s="158" t="s">
        <v>181</v>
      </c>
      <c r="E3" s="158"/>
      <c r="F3" s="158" t="s">
        <v>182</v>
      </c>
      <c r="G3" s="158"/>
      <c r="H3" s="159" t="s">
        <v>183</v>
      </c>
      <c r="I3" s="159"/>
      <c r="J3" s="159" t="s">
        <v>184</v>
      </c>
      <c r="K3" s="159"/>
      <c r="L3" s="159"/>
      <c r="M3" s="159"/>
      <c r="N3" s="160" t="s">
        <v>185</v>
      </c>
      <c r="O3" s="152" t="s">
        <v>186</v>
      </c>
    </row>
    <row r="4" spans="2:17" ht="210" x14ac:dyDescent="0.25">
      <c r="B4" s="155"/>
      <c r="C4" s="157"/>
      <c r="D4" s="3" t="s">
        <v>187</v>
      </c>
      <c r="E4" s="3" t="s">
        <v>188</v>
      </c>
      <c r="F4" s="3" t="s">
        <v>189</v>
      </c>
      <c r="G4" s="3" t="s">
        <v>190</v>
      </c>
      <c r="H4" s="3" t="s">
        <v>187</v>
      </c>
      <c r="I4" s="3" t="s">
        <v>188</v>
      </c>
      <c r="J4" s="4" t="s">
        <v>191</v>
      </c>
      <c r="K4" s="4" t="s">
        <v>192</v>
      </c>
      <c r="L4" s="4" t="s">
        <v>193</v>
      </c>
      <c r="M4" s="3" t="s">
        <v>194</v>
      </c>
      <c r="N4" s="161"/>
      <c r="O4" s="153"/>
    </row>
    <row r="5" spans="2:17" x14ac:dyDescent="0.25">
      <c r="B5" s="2"/>
      <c r="C5" s="1"/>
      <c r="D5" s="5" t="s">
        <v>195</v>
      </c>
      <c r="E5" s="5" t="s">
        <v>196</v>
      </c>
      <c r="F5" s="5" t="s">
        <v>197</v>
      </c>
      <c r="G5" s="5" t="s">
        <v>198</v>
      </c>
      <c r="H5" s="5" t="s">
        <v>199</v>
      </c>
      <c r="I5" s="5" t="s">
        <v>200</v>
      </c>
      <c r="J5" s="5" t="s">
        <v>201</v>
      </c>
      <c r="K5" s="5" t="s">
        <v>202</v>
      </c>
      <c r="L5" s="5" t="s">
        <v>203</v>
      </c>
      <c r="M5" s="5" t="s">
        <v>204</v>
      </c>
      <c r="N5" s="6" t="s">
        <v>205</v>
      </c>
      <c r="O5" s="6" t="s">
        <v>206</v>
      </c>
    </row>
    <row r="6" spans="2:17" x14ac:dyDescent="0.25">
      <c r="B6" s="7">
        <v>10</v>
      </c>
      <c r="C6" s="8" t="s">
        <v>364</v>
      </c>
      <c r="D6" s="9">
        <v>0</v>
      </c>
      <c r="E6" s="9">
        <v>230.11321000000001</v>
      </c>
      <c r="F6" s="9">
        <v>0</v>
      </c>
      <c r="G6" s="10" t="s">
        <v>49</v>
      </c>
      <c r="H6" s="10" t="s">
        <v>49</v>
      </c>
      <c r="I6" s="10" t="s">
        <v>49</v>
      </c>
      <c r="J6" s="9">
        <v>5.2712399999999997</v>
      </c>
      <c r="K6" s="9">
        <v>0</v>
      </c>
      <c r="L6" s="10" t="s">
        <v>365</v>
      </c>
      <c r="M6" s="9">
        <v>5.2712399999999997</v>
      </c>
      <c r="N6" s="11">
        <v>1.0000000000000001E-5</v>
      </c>
      <c r="O6" s="12">
        <v>0</v>
      </c>
      <c r="Q6" t="b">
        <f xml:space="preserve"> 0 =D6+E6+F6</f>
        <v>0</v>
      </c>
    </row>
    <row r="7" spans="2:17" x14ac:dyDescent="0.25">
      <c r="B7" s="7">
        <v>11</v>
      </c>
      <c r="C7" t="s">
        <v>207</v>
      </c>
      <c r="D7" s="9">
        <v>0</v>
      </c>
      <c r="E7" s="9">
        <v>54.488399999999999</v>
      </c>
      <c r="F7" s="9">
        <v>0</v>
      </c>
      <c r="G7" s="10" t="s">
        <v>49</v>
      </c>
      <c r="H7" s="10" t="s">
        <v>49</v>
      </c>
      <c r="I7" s="10" t="s">
        <v>49</v>
      </c>
      <c r="J7" s="9">
        <v>1.84134</v>
      </c>
      <c r="K7" s="9">
        <v>0</v>
      </c>
      <c r="L7" s="10" t="s">
        <v>365</v>
      </c>
      <c r="M7" s="9">
        <v>1.84134</v>
      </c>
      <c r="N7" s="11">
        <v>3.0000000000000001E-6</v>
      </c>
      <c r="O7" s="12">
        <v>0</v>
      </c>
      <c r="Q7" t="b">
        <f t="shared" ref="Q7:Q56" si="0" xml:space="preserve"> 0 =D7+E7+F7</f>
        <v>0</v>
      </c>
    </row>
    <row r="8" spans="2:17" x14ac:dyDescent="0.25">
      <c r="B8" s="7">
        <v>12</v>
      </c>
      <c r="C8" t="s">
        <v>208</v>
      </c>
      <c r="D8" s="9">
        <v>0</v>
      </c>
      <c r="E8" s="9">
        <v>50.019840000000002</v>
      </c>
      <c r="F8" s="9">
        <v>0</v>
      </c>
      <c r="G8" s="10" t="s">
        <v>49</v>
      </c>
      <c r="H8" s="10" t="s">
        <v>49</v>
      </c>
      <c r="I8" s="10" t="s">
        <v>49</v>
      </c>
      <c r="J8" s="9">
        <v>1.30674</v>
      </c>
      <c r="K8" s="9">
        <v>0</v>
      </c>
      <c r="L8" s="10" t="s">
        <v>365</v>
      </c>
      <c r="M8" s="9">
        <v>1.30674</v>
      </c>
      <c r="N8" s="11">
        <v>1.9999999999999999E-6</v>
      </c>
      <c r="O8" s="12">
        <v>0</v>
      </c>
      <c r="Q8" t="b">
        <f t="shared" si="0"/>
        <v>0</v>
      </c>
    </row>
    <row r="9" spans="2:17" x14ac:dyDescent="0.25">
      <c r="B9" s="7">
        <v>13</v>
      </c>
      <c r="C9" t="s">
        <v>209</v>
      </c>
      <c r="D9" s="9">
        <v>0</v>
      </c>
      <c r="E9" s="9">
        <v>5387.4283400000004</v>
      </c>
      <c r="F9" s="9">
        <v>0.26712000000000002</v>
      </c>
      <c r="G9" s="10" t="s">
        <v>49</v>
      </c>
      <c r="H9" s="10" t="s">
        <v>49</v>
      </c>
      <c r="I9" s="10" t="s">
        <v>49</v>
      </c>
      <c r="J9" s="9">
        <v>80.448080000000004</v>
      </c>
      <c r="K9" s="9">
        <v>2.137E-2</v>
      </c>
      <c r="L9" s="10" t="s">
        <v>365</v>
      </c>
      <c r="M9" s="9">
        <v>80.469449999999995</v>
      </c>
      <c r="N9" s="11">
        <v>1.4999999999999999E-4</v>
      </c>
      <c r="O9" s="12">
        <v>0</v>
      </c>
      <c r="Q9" t="b">
        <f t="shared" si="0"/>
        <v>0</v>
      </c>
    </row>
    <row r="10" spans="2:17" x14ac:dyDescent="0.25">
      <c r="B10" s="7">
        <v>14</v>
      </c>
      <c r="C10" t="s">
        <v>210</v>
      </c>
      <c r="D10" s="9">
        <v>0</v>
      </c>
      <c r="E10" s="9">
        <v>44.709209999999999</v>
      </c>
      <c r="F10" s="9">
        <v>0</v>
      </c>
      <c r="G10" s="10" t="s">
        <v>49</v>
      </c>
      <c r="H10" s="10" t="s">
        <v>49</v>
      </c>
      <c r="I10" s="10" t="s">
        <v>49</v>
      </c>
      <c r="J10" s="9">
        <v>0.57838999999999996</v>
      </c>
      <c r="K10" s="9">
        <v>0</v>
      </c>
      <c r="L10" s="10" t="s">
        <v>365</v>
      </c>
      <c r="M10" s="9">
        <v>0.57838999999999996</v>
      </c>
      <c r="N10" s="11">
        <v>9.9999999999999995E-7</v>
      </c>
      <c r="O10" s="12">
        <v>0</v>
      </c>
      <c r="Q10" t="b">
        <f t="shared" si="0"/>
        <v>0</v>
      </c>
    </row>
    <row r="11" spans="2:17" x14ac:dyDescent="0.25">
      <c r="B11" s="7">
        <v>15</v>
      </c>
      <c r="C11" t="s">
        <v>382</v>
      </c>
      <c r="D11" s="9">
        <v>0</v>
      </c>
      <c r="E11" s="9">
        <v>94.796419999999998</v>
      </c>
      <c r="F11" s="9">
        <v>0</v>
      </c>
      <c r="G11" s="10" t="s">
        <v>49</v>
      </c>
      <c r="H11" s="10" t="s">
        <v>49</v>
      </c>
      <c r="I11" s="10" t="s">
        <v>49</v>
      </c>
      <c r="J11" s="9">
        <v>0.93630999999999998</v>
      </c>
      <c r="K11" s="9">
        <v>0</v>
      </c>
      <c r="L11" s="10" t="s">
        <v>365</v>
      </c>
      <c r="M11" s="9">
        <v>0.93630999999999998</v>
      </c>
      <c r="N11" s="11">
        <v>1.9999999999999999E-6</v>
      </c>
      <c r="O11" s="12">
        <v>0</v>
      </c>
      <c r="Q11" t="b">
        <f t="shared" si="0"/>
        <v>0</v>
      </c>
    </row>
    <row r="12" spans="2:17" x14ac:dyDescent="0.25">
      <c r="B12" s="7">
        <v>16</v>
      </c>
      <c r="C12" t="s">
        <v>366</v>
      </c>
      <c r="D12" s="9">
        <v>0</v>
      </c>
      <c r="E12" s="9">
        <v>27.907900000000001</v>
      </c>
      <c r="F12" s="9">
        <v>0</v>
      </c>
      <c r="G12" s="10" t="s">
        <v>49</v>
      </c>
      <c r="H12" s="10" t="s">
        <v>49</v>
      </c>
      <c r="I12" s="10" t="s">
        <v>49</v>
      </c>
      <c r="J12" s="9">
        <v>1.4520900000000001</v>
      </c>
      <c r="K12" s="9">
        <v>0</v>
      </c>
      <c r="L12" s="10" t="s">
        <v>365</v>
      </c>
      <c r="M12" s="9">
        <v>1.4520900000000001</v>
      </c>
      <c r="N12" s="11">
        <v>3.0000000000000001E-6</v>
      </c>
      <c r="O12" s="12">
        <v>0</v>
      </c>
      <c r="Q12" t="b">
        <f t="shared" si="0"/>
        <v>0</v>
      </c>
    </row>
    <row r="13" spans="2:17" x14ac:dyDescent="0.25">
      <c r="B13" s="7">
        <v>17</v>
      </c>
      <c r="C13" t="s">
        <v>211</v>
      </c>
      <c r="D13" s="9">
        <v>0</v>
      </c>
      <c r="E13" s="9">
        <v>3.3064200000000001</v>
      </c>
      <c r="F13" s="9">
        <v>0</v>
      </c>
      <c r="G13" s="10" t="s">
        <v>49</v>
      </c>
      <c r="H13" s="10" t="s">
        <v>49</v>
      </c>
      <c r="I13" s="10" t="s">
        <v>49</v>
      </c>
      <c r="J13" s="9">
        <v>0.28425</v>
      </c>
      <c r="K13" s="9">
        <v>0</v>
      </c>
      <c r="L13" s="10" t="s">
        <v>365</v>
      </c>
      <c r="M13" s="9">
        <v>0.28425</v>
      </c>
      <c r="N13" s="11">
        <v>9.9999999999999995E-7</v>
      </c>
      <c r="O13" s="12">
        <v>0</v>
      </c>
      <c r="Q13" t="b">
        <f t="shared" si="0"/>
        <v>0</v>
      </c>
    </row>
    <row r="14" spans="2:17" x14ac:dyDescent="0.25">
      <c r="B14" s="7">
        <v>18</v>
      </c>
      <c r="C14" t="s">
        <v>212</v>
      </c>
      <c r="D14" s="9">
        <v>0</v>
      </c>
      <c r="E14" s="9">
        <v>7448.1373599999997</v>
      </c>
      <c r="F14" s="9">
        <v>0</v>
      </c>
      <c r="G14" s="10" t="s">
        <v>49</v>
      </c>
      <c r="H14" s="10" t="s">
        <v>49</v>
      </c>
      <c r="I14" s="10" t="s">
        <v>49</v>
      </c>
      <c r="J14" s="9">
        <v>109.71577000000001</v>
      </c>
      <c r="K14" s="9">
        <v>0</v>
      </c>
      <c r="L14" s="10" t="s">
        <v>365</v>
      </c>
      <c r="M14" s="9">
        <v>109.71577000000001</v>
      </c>
      <c r="N14" s="11">
        <v>2.05E-4</v>
      </c>
      <c r="O14" s="12">
        <v>0</v>
      </c>
      <c r="Q14" t="b">
        <f t="shared" si="0"/>
        <v>0</v>
      </c>
    </row>
    <row r="15" spans="2:17" x14ac:dyDescent="0.25">
      <c r="B15" s="7">
        <v>19</v>
      </c>
      <c r="C15" t="s">
        <v>213</v>
      </c>
      <c r="D15" s="9">
        <v>0</v>
      </c>
      <c r="E15" s="9">
        <v>0</v>
      </c>
      <c r="F15" s="9">
        <v>34.665979999999998</v>
      </c>
      <c r="G15" s="10" t="s">
        <v>49</v>
      </c>
      <c r="H15" s="10" t="s">
        <v>49</v>
      </c>
      <c r="I15" s="10" t="s">
        <v>49</v>
      </c>
      <c r="J15" s="9">
        <v>0</v>
      </c>
      <c r="K15" s="9">
        <v>2.7732800000000002</v>
      </c>
      <c r="L15" s="10" t="s">
        <v>365</v>
      </c>
      <c r="M15" s="9">
        <v>2.7732800000000002</v>
      </c>
      <c r="N15" s="11">
        <v>5.0000000000000004E-6</v>
      </c>
      <c r="O15" s="12">
        <v>0</v>
      </c>
      <c r="Q15" t="b">
        <f t="shared" si="0"/>
        <v>0</v>
      </c>
    </row>
    <row r="16" spans="2:17" x14ac:dyDescent="0.25">
      <c r="B16" s="7">
        <v>21</v>
      </c>
      <c r="C16" t="s">
        <v>214</v>
      </c>
      <c r="D16" s="9">
        <v>0</v>
      </c>
      <c r="E16" s="9">
        <v>115.55082</v>
      </c>
      <c r="F16" s="9">
        <v>0</v>
      </c>
      <c r="G16" s="10" t="s">
        <v>49</v>
      </c>
      <c r="H16" s="10" t="s">
        <v>49</v>
      </c>
      <c r="I16" s="10" t="s">
        <v>49</v>
      </c>
      <c r="J16" s="9">
        <v>3.3134899999999998</v>
      </c>
      <c r="K16" s="9">
        <v>0</v>
      </c>
      <c r="L16" s="10" t="s">
        <v>365</v>
      </c>
      <c r="M16" s="9">
        <v>3.3134899999999998</v>
      </c>
      <c r="N16" s="11">
        <v>6.0000000000000002E-6</v>
      </c>
      <c r="O16" s="12">
        <v>0</v>
      </c>
      <c r="Q16" t="b">
        <f t="shared" si="0"/>
        <v>0</v>
      </c>
    </row>
    <row r="17" spans="2:17" x14ac:dyDescent="0.25">
      <c r="B17" s="7">
        <v>22</v>
      </c>
      <c r="C17" t="s">
        <v>215</v>
      </c>
      <c r="D17" s="9">
        <v>0</v>
      </c>
      <c r="E17" s="9">
        <v>107.75932</v>
      </c>
      <c r="F17" s="9">
        <v>0</v>
      </c>
      <c r="G17" s="10" t="s">
        <v>49</v>
      </c>
      <c r="H17" s="10" t="s">
        <v>49</v>
      </c>
      <c r="I17" s="10" t="s">
        <v>49</v>
      </c>
      <c r="J17" s="9">
        <v>3.48888</v>
      </c>
      <c r="K17" s="9">
        <v>0</v>
      </c>
      <c r="L17" s="10" t="s">
        <v>365</v>
      </c>
      <c r="M17" s="9">
        <v>3.48888</v>
      </c>
      <c r="N17" s="11">
        <v>6.9999999999999999E-6</v>
      </c>
      <c r="O17" s="12">
        <v>0</v>
      </c>
      <c r="Q17" t="b">
        <f t="shared" si="0"/>
        <v>0</v>
      </c>
    </row>
    <row r="18" spans="2:17" x14ac:dyDescent="0.25">
      <c r="B18" s="7">
        <v>23</v>
      </c>
      <c r="C18" t="s">
        <v>216</v>
      </c>
      <c r="D18" s="9">
        <v>0</v>
      </c>
      <c r="E18" s="9">
        <v>4.4085599999999996</v>
      </c>
      <c r="F18" s="9">
        <v>0</v>
      </c>
      <c r="G18" s="10" t="s">
        <v>49</v>
      </c>
      <c r="H18" s="10" t="s">
        <v>49</v>
      </c>
      <c r="I18" s="10" t="s">
        <v>49</v>
      </c>
      <c r="J18" s="9">
        <v>0.78491</v>
      </c>
      <c r="K18" s="9">
        <v>0</v>
      </c>
      <c r="L18" s="10" t="s">
        <v>365</v>
      </c>
      <c r="M18" s="9">
        <v>0.78491</v>
      </c>
      <c r="N18" s="11">
        <v>9.9999999999999995E-7</v>
      </c>
      <c r="O18" s="12">
        <v>0</v>
      </c>
      <c r="Q18" t="b">
        <f t="shared" si="0"/>
        <v>0</v>
      </c>
    </row>
    <row r="19" spans="2:17" x14ac:dyDescent="0.25">
      <c r="B19" s="7">
        <v>24</v>
      </c>
      <c r="C19" t="s">
        <v>217</v>
      </c>
      <c r="D19" s="9">
        <v>0</v>
      </c>
      <c r="E19" s="9">
        <v>2735.8136599999998</v>
      </c>
      <c r="F19" s="9">
        <v>8.0146099999999993</v>
      </c>
      <c r="G19" s="10" t="s">
        <v>49</v>
      </c>
      <c r="H19" s="10" t="s">
        <v>49</v>
      </c>
      <c r="I19" s="10" t="s">
        <v>49</v>
      </c>
      <c r="J19" s="9">
        <v>47.702359999999999</v>
      </c>
      <c r="K19" s="9">
        <v>0.64117000000000002</v>
      </c>
      <c r="L19" s="10" t="s">
        <v>365</v>
      </c>
      <c r="M19" s="9">
        <v>48.343530000000001</v>
      </c>
      <c r="N19" s="11">
        <v>9.0000000000000006E-5</v>
      </c>
      <c r="O19" s="12">
        <v>0</v>
      </c>
      <c r="Q19" t="b">
        <f t="shared" si="0"/>
        <v>0</v>
      </c>
    </row>
    <row r="20" spans="2:17" x14ac:dyDescent="0.25">
      <c r="B20" s="7">
        <v>25</v>
      </c>
      <c r="C20" t="s">
        <v>218</v>
      </c>
      <c r="D20" s="9">
        <v>0</v>
      </c>
      <c r="E20" s="9">
        <v>124.78369000000001</v>
      </c>
      <c r="F20" s="9">
        <v>0</v>
      </c>
      <c r="G20" s="10" t="s">
        <v>49</v>
      </c>
      <c r="H20" s="10" t="s">
        <v>49</v>
      </c>
      <c r="I20" s="10" t="s">
        <v>49</v>
      </c>
      <c r="J20" s="9">
        <v>2.8379799999999999</v>
      </c>
      <c r="K20" s="9">
        <v>0</v>
      </c>
      <c r="L20" s="10" t="s">
        <v>365</v>
      </c>
      <c r="M20" s="9">
        <v>2.8379799999999999</v>
      </c>
      <c r="N20" s="11">
        <v>5.0000000000000004E-6</v>
      </c>
      <c r="O20" s="12">
        <v>0</v>
      </c>
      <c r="Q20" t="b">
        <f t="shared" si="0"/>
        <v>0</v>
      </c>
    </row>
    <row r="21" spans="2:17" x14ac:dyDescent="0.25">
      <c r="B21" s="7">
        <v>26</v>
      </c>
      <c r="C21" t="s">
        <v>219</v>
      </c>
      <c r="D21" s="9">
        <v>0</v>
      </c>
      <c r="E21" s="9">
        <v>231.43267</v>
      </c>
      <c r="F21" s="9">
        <v>0</v>
      </c>
      <c r="G21" s="10" t="s">
        <v>49</v>
      </c>
      <c r="H21" s="10" t="s">
        <v>49</v>
      </c>
      <c r="I21" s="10" t="s">
        <v>49</v>
      </c>
      <c r="J21" s="9">
        <v>7.2868500000000003</v>
      </c>
      <c r="K21" s="9">
        <v>0</v>
      </c>
      <c r="L21" s="10" t="s">
        <v>365</v>
      </c>
      <c r="M21" s="9">
        <v>7.2868500000000003</v>
      </c>
      <c r="N21" s="11">
        <v>1.4E-5</v>
      </c>
      <c r="O21" s="12">
        <v>0</v>
      </c>
      <c r="Q21" t="b">
        <f t="shared" si="0"/>
        <v>0</v>
      </c>
    </row>
    <row r="22" spans="2:17" x14ac:dyDescent="0.25">
      <c r="B22" s="7">
        <v>27</v>
      </c>
      <c r="C22" t="s">
        <v>220</v>
      </c>
      <c r="D22" s="9">
        <v>0</v>
      </c>
      <c r="E22" s="9">
        <v>3.3064200000000001</v>
      </c>
      <c r="F22" s="9">
        <v>0</v>
      </c>
      <c r="G22" s="10" t="s">
        <v>49</v>
      </c>
      <c r="H22" s="10" t="s">
        <v>49</v>
      </c>
      <c r="I22" s="10" t="s">
        <v>49</v>
      </c>
      <c r="J22" s="9">
        <v>0.28425</v>
      </c>
      <c r="K22" s="9">
        <v>0</v>
      </c>
      <c r="L22" s="10" t="s">
        <v>365</v>
      </c>
      <c r="M22" s="9">
        <v>0.28425</v>
      </c>
      <c r="N22" s="11">
        <v>9.9999999999999995E-7</v>
      </c>
      <c r="O22" s="12">
        <v>0</v>
      </c>
      <c r="Q22" t="b">
        <f t="shared" si="0"/>
        <v>0</v>
      </c>
    </row>
    <row r="23" spans="2:17" x14ac:dyDescent="0.25">
      <c r="B23" s="7">
        <v>28</v>
      </c>
      <c r="C23" t="s">
        <v>221</v>
      </c>
      <c r="D23" s="9">
        <v>1399291.94312</v>
      </c>
      <c r="E23" s="9">
        <v>20387368.095630001</v>
      </c>
      <c r="F23" s="9">
        <v>2281399.4428699999</v>
      </c>
      <c r="G23" s="10" t="s">
        <v>49</v>
      </c>
      <c r="H23" s="10" t="s">
        <v>49</v>
      </c>
      <c r="I23" s="10" t="s">
        <v>49</v>
      </c>
      <c r="J23" s="9">
        <v>399346.20593</v>
      </c>
      <c r="K23" s="9">
        <v>13142.716039999999</v>
      </c>
      <c r="L23" s="10" t="s">
        <v>365</v>
      </c>
      <c r="M23" s="9">
        <v>412488.92197000002</v>
      </c>
      <c r="N23" s="11">
        <v>0.77135299999999996</v>
      </c>
      <c r="O23" s="12">
        <v>0</v>
      </c>
      <c r="Q23" t="b">
        <f t="shared" si="0"/>
        <v>0</v>
      </c>
    </row>
    <row r="24" spans="2:17" x14ac:dyDescent="0.25">
      <c r="B24" s="7">
        <v>29</v>
      </c>
      <c r="C24" t="s">
        <v>222</v>
      </c>
      <c r="D24" s="9">
        <v>0</v>
      </c>
      <c r="E24" s="9">
        <v>966.10386000000005</v>
      </c>
      <c r="F24" s="9">
        <v>0</v>
      </c>
      <c r="G24" s="10" t="s">
        <v>49</v>
      </c>
      <c r="H24" s="10" t="s">
        <v>49</v>
      </c>
      <c r="I24" s="10" t="s">
        <v>49</v>
      </c>
      <c r="J24" s="9">
        <v>21.57808</v>
      </c>
      <c r="K24" s="9">
        <v>0</v>
      </c>
      <c r="L24" s="10" t="s">
        <v>365</v>
      </c>
      <c r="M24" s="9">
        <v>21.57808</v>
      </c>
      <c r="N24" s="11">
        <v>4.0000000000000003E-5</v>
      </c>
      <c r="O24" s="12">
        <v>0</v>
      </c>
      <c r="Q24" t="b">
        <f t="shared" si="0"/>
        <v>0</v>
      </c>
    </row>
    <row r="25" spans="2:17" x14ac:dyDescent="0.25">
      <c r="B25" s="7">
        <v>30</v>
      </c>
      <c r="C25" t="s">
        <v>223</v>
      </c>
      <c r="D25" s="9">
        <v>131.54926</v>
      </c>
      <c r="E25" s="9">
        <v>103.58126</v>
      </c>
      <c r="F25" s="9">
        <v>0</v>
      </c>
      <c r="G25" s="10" t="s">
        <v>49</v>
      </c>
      <c r="H25" s="10" t="s">
        <v>49</v>
      </c>
      <c r="I25" s="10" t="s">
        <v>49</v>
      </c>
      <c r="J25" s="9">
        <v>11.65118</v>
      </c>
      <c r="K25" s="9">
        <v>0</v>
      </c>
      <c r="L25" s="10" t="s">
        <v>365</v>
      </c>
      <c r="M25" s="9">
        <v>11.65118</v>
      </c>
      <c r="N25" s="11">
        <v>2.1999999999999999E-5</v>
      </c>
      <c r="O25" s="12">
        <v>0</v>
      </c>
      <c r="Q25" t="b">
        <f t="shared" si="0"/>
        <v>0</v>
      </c>
    </row>
    <row r="26" spans="2:17" x14ac:dyDescent="0.25">
      <c r="B26" s="7">
        <v>31</v>
      </c>
      <c r="C26" t="s">
        <v>224</v>
      </c>
      <c r="D26" s="9">
        <v>0</v>
      </c>
      <c r="E26" s="9">
        <v>421.25148000000002</v>
      </c>
      <c r="F26" s="9">
        <v>0</v>
      </c>
      <c r="G26" s="10" t="s">
        <v>49</v>
      </c>
      <c r="H26" s="10" t="s">
        <v>49</v>
      </c>
      <c r="I26" s="10" t="s">
        <v>49</v>
      </c>
      <c r="J26" s="9">
        <v>4.5971900000000003</v>
      </c>
      <c r="K26" s="9">
        <v>0</v>
      </c>
      <c r="L26" s="10" t="s">
        <v>365</v>
      </c>
      <c r="M26" s="9">
        <v>4.5971900000000003</v>
      </c>
      <c r="N26" s="11">
        <v>9.0000000000000002E-6</v>
      </c>
      <c r="O26" s="12">
        <v>0</v>
      </c>
      <c r="Q26" t="b">
        <f t="shared" si="0"/>
        <v>0</v>
      </c>
    </row>
    <row r="27" spans="2:17" x14ac:dyDescent="0.25">
      <c r="B27" s="7">
        <v>32</v>
      </c>
      <c r="C27" t="s">
        <v>225</v>
      </c>
      <c r="D27" s="9">
        <v>0</v>
      </c>
      <c r="E27" s="9">
        <v>115.35227999999999</v>
      </c>
      <c r="F27" s="9">
        <v>0</v>
      </c>
      <c r="G27" s="10" t="s">
        <v>49</v>
      </c>
      <c r="H27" s="10" t="s">
        <v>49</v>
      </c>
      <c r="I27" s="10" t="s">
        <v>49</v>
      </c>
      <c r="J27" s="9">
        <v>5.7594000000000003</v>
      </c>
      <c r="K27" s="9">
        <v>0</v>
      </c>
      <c r="L27" s="10" t="s">
        <v>365</v>
      </c>
      <c r="M27" s="9">
        <v>5.7594000000000003</v>
      </c>
      <c r="N27" s="11">
        <v>1.1E-5</v>
      </c>
      <c r="O27" s="12">
        <v>0</v>
      </c>
      <c r="Q27" t="b">
        <f t="shared" si="0"/>
        <v>0</v>
      </c>
    </row>
    <row r="28" spans="2:17" x14ac:dyDescent="0.25">
      <c r="B28" s="7">
        <v>33</v>
      </c>
      <c r="C28" t="s">
        <v>226</v>
      </c>
      <c r="D28" s="9">
        <v>1.4999999999999999E-4</v>
      </c>
      <c r="E28" s="9">
        <v>159.47469000000001</v>
      </c>
      <c r="F28" s="9">
        <v>813.45</v>
      </c>
      <c r="G28" s="10" t="s">
        <v>49</v>
      </c>
      <c r="H28" s="10" t="s">
        <v>49</v>
      </c>
      <c r="I28" s="10" t="s">
        <v>49</v>
      </c>
      <c r="J28" s="9">
        <v>7.69102</v>
      </c>
      <c r="K28" s="9">
        <v>65.075999999999993</v>
      </c>
      <c r="L28" s="10" t="s">
        <v>365</v>
      </c>
      <c r="M28" s="9">
        <v>72.767020000000002</v>
      </c>
      <c r="N28" s="11">
        <v>1.36E-4</v>
      </c>
      <c r="O28" s="12">
        <v>0</v>
      </c>
      <c r="Q28" t="b">
        <f t="shared" si="0"/>
        <v>0</v>
      </c>
    </row>
    <row r="29" spans="2:17" x14ac:dyDescent="0.25">
      <c r="B29" s="7">
        <v>34</v>
      </c>
      <c r="C29" t="s">
        <v>227</v>
      </c>
      <c r="D29" s="9">
        <v>0</v>
      </c>
      <c r="E29" s="9">
        <v>2574.3501299999998</v>
      </c>
      <c r="F29" s="9">
        <v>0</v>
      </c>
      <c r="G29" s="10" t="s">
        <v>49</v>
      </c>
      <c r="H29" s="10" t="s">
        <v>49</v>
      </c>
      <c r="I29" s="10" t="s">
        <v>49</v>
      </c>
      <c r="J29" s="9">
        <v>102.77941</v>
      </c>
      <c r="K29" s="9">
        <v>0</v>
      </c>
      <c r="L29" s="10" t="s">
        <v>365</v>
      </c>
      <c r="M29" s="9">
        <v>102.77941</v>
      </c>
      <c r="N29" s="11">
        <v>1.92E-4</v>
      </c>
      <c r="O29" s="12">
        <v>0</v>
      </c>
      <c r="Q29" t="b">
        <f t="shared" si="0"/>
        <v>0</v>
      </c>
    </row>
    <row r="30" spans="2:17" x14ac:dyDescent="0.25">
      <c r="B30" s="7">
        <v>35</v>
      </c>
      <c r="C30" t="s">
        <v>228</v>
      </c>
      <c r="D30" s="9">
        <v>0</v>
      </c>
      <c r="E30" s="9">
        <v>2475.23236</v>
      </c>
      <c r="F30" s="9">
        <v>1.2840000000000001E-2</v>
      </c>
      <c r="G30" s="10" t="s">
        <v>49</v>
      </c>
      <c r="H30" s="10" t="s">
        <v>49</v>
      </c>
      <c r="I30" s="10" t="s">
        <v>49</v>
      </c>
      <c r="J30" s="9">
        <v>90.277730000000005</v>
      </c>
      <c r="K30" s="9">
        <v>1.0300000000000001E-3</v>
      </c>
      <c r="L30" s="10" t="s">
        <v>365</v>
      </c>
      <c r="M30" s="9">
        <v>90.278760000000005</v>
      </c>
      <c r="N30" s="11">
        <v>1.6899999999999999E-4</v>
      </c>
      <c r="O30" s="12">
        <v>0</v>
      </c>
      <c r="Q30" t="b">
        <f t="shared" si="0"/>
        <v>0</v>
      </c>
    </row>
    <row r="31" spans="2:17" x14ac:dyDescent="0.25">
      <c r="B31" s="7">
        <v>36</v>
      </c>
      <c r="C31" t="s">
        <v>229</v>
      </c>
      <c r="D31" s="9">
        <v>0</v>
      </c>
      <c r="E31" s="9">
        <v>3601.8439400000002</v>
      </c>
      <c r="F31" s="9">
        <v>0</v>
      </c>
      <c r="G31" s="10" t="s">
        <v>49</v>
      </c>
      <c r="H31" s="10" t="s">
        <v>49</v>
      </c>
      <c r="I31" s="10" t="s">
        <v>49</v>
      </c>
      <c r="J31" s="9">
        <v>91.297700000000006</v>
      </c>
      <c r="K31" s="9">
        <v>0</v>
      </c>
      <c r="L31" s="10" t="s">
        <v>365</v>
      </c>
      <c r="M31" s="9">
        <v>91.297700000000006</v>
      </c>
      <c r="N31" s="11">
        <v>1.7100000000000001E-4</v>
      </c>
      <c r="O31" s="12">
        <v>0</v>
      </c>
      <c r="Q31" t="b">
        <f t="shared" si="0"/>
        <v>0</v>
      </c>
    </row>
    <row r="32" spans="2:17" x14ac:dyDescent="0.25">
      <c r="B32" s="7">
        <v>37</v>
      </c>
      <c r="C32" t="s">
        <v>230</v>
      </c>
      <c r="D32" s="9">
        <v>0</v>
      </c>
      <c r="E32" s="9">
        <v>142.67188999999999</v>
      </c>
      <c r="F32" s="9">
        <v>0</v>
      </c>
      <c r="G32" s="10" t="s">
        <v>49</v>
      </c>
      <c r="H32" s="10" t="s">
        <v>49</v>
      </c>
      <c r="I32" s="10" t="s">
        <v>49</v>
      </c>
      <c r="J32" s="9">
        <v>2.8688799999999999</v>
      </c>
      <c r="K32" s="9">
        <v>0</v>
      </c>
      <c r="L32" s="10" t="s">
        <v>365</v>
      </c>
      <c r="M32" s="9">
        <v>2.8688799999999999</v>
      </c>
      <c r="N32" s="11">
        <v>5.0000000000000004E-6</v>
      </c>
      <c r="O32" s="12">
        <v>0</v>
      </c>
      <c r="Q32" t="b">
        <f t="shared" si="0"/>
        <v>0</v>
      </c>
    </row>
    <row r="33" spans="2:17" x14ac:dyDescent="0.25">
      <c r="B33" s="7">
        <v>38</v>
      </c>
      <c r="C33" t="s">
        <v>231</v>
      </c>
      <c r="D33" s="9">
        <v>0</v>
      </c>
      <c r="E33" s="9">
        <v>80.197209999999998</v>
      </c>
      <c r="F33" s="9">
        <v>0</v>
      </c>
      <c r="G33" s="10" t="s">
        <v>49</v>
      </c>
      <c r="H33" s="10" t="s">
        <v>49</v>
      </c>
      <c r="I33" s="10" t="s">
        <v>49</v>
      </c>
      <c r="J33" s="9">
        <v>6.1738</v>
      </c>
      <c r="K33" s="9">
        <v>0</v>
      </c>
      <c r="L33" s="10" t="s">
        <v>365</v>
      </c>
      <c r="M33" s="9">
        <v>6.1738</v>
      </c>
      <c r="N33" s="11">
        <v>1.2E-5</v>
      </c>
      <c r="O33" s="12">
        <v>0</v>
      </c>
      <c r="Q33" t="b">
        <f t="shared" si="0"/>
        <v>0</v>
      </c>
    </row>
    <row r="34" spans="2:17" x14ac:dyDescent="0.25">
      <c r="B34" s="7">
        <v>39</v>
      </c>
      <c r="C34" t="s">
        <v>232</v>
      </c>
      <c r="D34" s="9">
        <v>0</v>
      </c>
      <c r="E34" s="9">
        <v>8069.9291199999998</v>
      </c>
      <c r="F34" s="9">
        <v>0</v>
      </c>
      <c r="G34" s="10" t="s">
        <v>49</v>
      </c>
      <c r="H34" s="10" t="s">
        <v>49</v>
      </c>
      <c r="I34" s="10" t="s">
        <v>49</v>
      </c>
      <c r="J34" s="9">
        <v>133.52594999999999</v>
      </c>
      <c r="K34" s="9">
        <v>0</v>
      </c>
      <c r="L34" s="10" t="s">
        <v>365</v>
      </c>
      <c r="M34" s="9">
        <v>133.52594999999999</v>
      </c>
      <c r="N34" s="11">
        <v>2.5000000000000001E-4</v>
      </c>
      <c r="O34" s="12">
        <v>0</v>
      </c>
      <c r="Q34" t="b">
        <f t="shared" si="0"/>
        <v>0</v>
      </c>
    </row>
    <row r="35" spans="2:17" x14ac:dyDescent="0.25">
      <c r="B35" s="7">
        <v>40</v>
      </c>
      <c r="C35" t="s">
        <v>233</v>
      </c>
      <c r="D35" s="9">
        <v>0</v>
      </c>
      <c r="E35" s="9">
        <v>43.406999999999996</v>
      </c>
      <c r="F35" s="9">
        <v>0</v>
      </c>
      <c r="G35" s="10" t="s">
        <v>49</v>
      </c>
      <c r="H35" s="10" t="s">
        <v>49</v>
      </c>
      <c r="I35" s="10" t="s">
        <v>49</v>
      </c>
      <c r="J35" s="9">
        <v>1.30166</v>
      </c>
      <c r="K35" s="9">
        <v>0</v>
      </c>
      <c r="L35" s="10" t="s">
        <v>365</v>
      </c>
      <c r="M35" s="9">
        <v>1.30166</v>
      </c>
      <c r="N35" s="11">
        <v>1.9999999999999999E-6</v>
      </c>
      <c r="O35" s="12">
        <v>0</v>
      </c>
      <c r="Q35" t="b">
        <f t="shared" si="0"/>
        <v>0</v>
      </c>
    </row>
    <row r="36" spans="2:17" x14ac:dyDescent="0.25">
      <c r="B36" s="7">
        <v>41</v>
      </c>
      <c r="C36" t="s">
        <v>234</v>
      </c>
      <c r="D36" s="9">
        <v>0</v>
      </c>
      <c r="E36" s="9">
        <v>5054.8154000000004</v>
      </c>
      <c r="F36" s="9">
        <v>0</v>
      </c>
      <c r="G36" s="10" t="s">
        <v>49</v>
      </c>
      <c r="H36" s="10" t="s">
        <v>49</v>
      </c>
      <c r="I36" s="10" t="s">
        <v>49</v>
      </c>
      <c r="J36" s="9">
        <v>88.257949999999994</v>
      </c>
      <c r="K36" s="9">
        <v>0</v>
      </c>
      <c r="L36" s="10" t="s">
        <v>365</v>
      </c>
      <c r="M36" s="9">
        <v>88.257949999999994</v>
      </c>
      <c r="N36" s="11">
        <v>1.65E-4</v>
      </c>
      <c r="O36" s="12">
        <v>0</v>
      </c>
      <c r="Q36" t="b">
        <f t="shared" si="0"/>
        <v>0</v>
      </c>
    </row>
    <row r="37" spans="2:17" x14ac:dyDescent="0.25">
      <c r="B37" s="7">
        <v>42</v>
      </c>
      <c r="C37" t="s">
        <v>235</v>
      </c>
      <c r="D37" s="9">
        <v>0</v>
      </c>
      <c r="E37" s="9">
        <v>6.6128400000000003</v>
      </c>
      <c r="F37" s="9">
        <v>0</v>
      </c>
      <c r="G37" s="10" t="s">
        <v>49</v>
      </c>
      <c r="H37" s="10" t="s">
        <v>49</v>
      </c>
      <c r="I37" s="10" t="s">
        <v>49</v>
      </c>
      <c r="J37" s="9">
        <v>0.56849000000000005</v>
      </c>
      <c r="K37" s="9">
        <v>0</v>
      </c>
      <c r="L37" s="10" t="s">
        <v>365</v>
      </c>
      <c r="M37" s="9">
        <v>0.56849000000000005</v>
      </c>
      <c r="N37" s="11">
        <v>9.9999999999999995E-7</v>
      </c>
      <c r="O37" s="12">
        <v>1.8800000000000001E-2</v>
      </c>
      <c r="Q37" t="b">
        <f t="shared" si="0"/>
        <v>0</v>
      </c>
    </row>
    <row r="38" spans="2:17" x14ac:dyDescent="0.25">
      <c r="B38" s="7">
        <v>43</v>
      </c>
      <c r="C38" t="s">
        <v>236</v>
      </c>
      <c r="D38" s="9">
        <v>0</v>
      </c>
      <c r="E38" s="9">
        <v>735.91061999999999</v>
      </c>
      <c r="F38" s="9">
        <v>0</v>
      </c>
      <c r="G38" s="10" t="s">
        <v>49</v>
      </c>
      <c r="H38" s="10" t="s">
        <v>49</v>
      </c>
      <c r="I38" s="10" t="s">
        <v>49</v>
      </c>
      <c r="J38" s="9">
        <v>12.346410000000001</v>
      </c>
      <c r="K38" s="9">
        <v>0</v>
      </c>
      <c r="L38" s="10" t="s">
        <v>365</v>
      </c>
      <c r="M38" s="9">
        <v>12.346410000000001</v>
      </c>
      <c r="N38" s="11">
        <v>2.3E-5</v>
      </c>
      <c r="O38" s="12">
        <v>0</v>
      </c>
      <c r="Q38" t="b">
        <f t="shared" si="0"/>
        <v>0</v>
      </c>
    </row>
    <row r="39" spans="2:17" x14ac:dyDescent="0.25">
      <c r="B39" s="7">
        <v>44</v>
      </c>
      <c r="C39" t="s">
        <v>237</v>
      </c>
      <c r="D39" s="9">
        <v>0</v>
      </c>
      <c r="E39" s="9">
        <v>5.5171999999999999</v>
      </c>
      <c r="F39" s="9">
        <v>0</v>
      </c>
      <c r="G39" s="10" t="s">
        <v>49</v>
      </c>
      <c r="H39" s="10" t="s">
        <v>49</v>
      </c>
      <c r="I39" s="10" t="s">
        <v>49</v>
      </c>
      <c r="J39" s="9">
        <v>1.8720000000000001E-2</v>
      </c>
      <c r="K39" s="9">
        <v>0</v>
      </c>
      <c r="L39" s="10" t="s">
        <v>365</v>
      </c>
      <c r="M39" s="9">
        <v>1.8720000000000001E-2</v>
      </c>
      <c r="N39" s="11">
        <v>0</v>
      </c>
      <c r="O39" s="12">
        <v>0</v>
      </c>
      <c r="Q39" t="b">
        <f t="shared" si="0"/>
        <v>0</v>
      </c>
    </row>
    <row r="40" spans="2:17" x14ac:dyDescent="0.25">
      <c r="B40" s="7">
        <v>45</v>
      </c>
      <c r="C40" t="s">
        <v>383</v>
      </c>
      <c r="D40" s="9">
        <v>0</v>
      </c>
      <c r="E40" s="9">
        <v>89.352189999999993</v>
      </c>
      <c r="F40" s="9">
        <v>0</v>
      </c>
      <c r="G40" s="10" t="s">
        <v>49</v>
      </c>
      <c r="H40" s="10" t="s">
        <v>49</v>
      </c>
      <c r="I40" s="10" t="s">
        <v>49</v>
      </c>
      <c r="J40" s="9">
        <v>11.433299999999999</v>
      </c>
      <c r="K40" s="9">
        <v>0</v>
      </c>
      <c r="L40" s="10" t="s">
        <v>365</v>
      </c>
      <c r="M40" s="9">
        <v>11.433299999999999</v>
      </c>
      <c r="N40" s="11">
        <v>2.0999999999999999E-5</v>
      </c>
      <c r="O40" s="12">
        <v>0</v>
      </c>
      <c r="Q40" t="b">
        <f t="shared" si="0"/>
        <v>0</v>
      </c>
    </row>
    <row r="41" spans="2:17" x14ac:dyDescent="0.25">
      <c r="B41" s="7">
        <v>46</v>
      </c>
      <c r="C41" t="s">
        <v>238</v>
      </c>
      <c r="D41" s="9">
        <v>0</v>
      </c>
      <c r="E41" s="9">
        <v>19.838519999999999</v>
      </c>
      <c r="F41" s="9">
        <v>0</v>
      </c>
      <c r="G41" s="10" t="s">
        <v>49</v>
      </c>
      <c r="H41" s="10" t="s">
        <v>49</v>
      </c>
      <c r="I41" s="10" t="s">
        <v>49</v>
      </c>
      <c r="J41" s="9">
        <v>1.70547</v>
      </c>
      <c r="K41" s="9">
        <v>0</v>
      </c>
      <c r="L41" s="10" t="s">
        <v>365</v>
      </c>
      <c r="M41" s="9">
        <v>1.70547</v>
      </c>
      <c r="N41" s="11">
        <v>3.0000000000000001E-6</v>
      </c>
      <c r="O41" s="12">
        <v>0</v>
      </c>
      <c r="Q41" t="b">
        <f t="shared" si="0"/>
        <v>0</v>
      </c>
    </row>
    <row r="42" spans="2:17" x14ac:dyDescent="0.25">
      <c r="B42" s="7">
        <v>47</v>
      </c>
      <c r="C42" t="s">
        <v>239</v>
      </c>
      <c r="D42" s="9">
        <v>0</v>
      </c>
      <c r="E42" s="9">
        <v>1072.01748</v>
      </c>
      <c r="F42" s="9">
        <v>0</v>
      </c>
      <c r="G42" s="10" t="s">
        <v>49</v>
      </c>
      <c r="H42" s="10" t="s">
        <v>49</v>
      </c>
      <c r="I42" s="10" t="s">
        <v>49</v>
      </c>
      <c r="J42" s="9">
        <v>30.817969999999999</v>
      </c>
      <c r="K42" s="9">
        <v>0</v>
      </c>
      <c r="L42" s="10" t="s">
        <v>365</v>
      </c>
      <c r="M42" s="9">
        <v>30.817969999999999</v>
      </c>
      <c r="N42" s="11">
        <v>5.8E-5</v>
      </c>
      <c r="O42" s="12">
        <v>0</v>
      </c>
      <c r="Q42" t="b">
        <f t="shared" si="0"/>
        <v>0</v>
      </c>
    </row>
    <row r="43" spans="2:17" x14ac:dyDescent="0.25">
      <c r="B43" s="7">
        <v>48</v>
      </c>
      <c r="C43" t="s">
        <v>240</v>
      </c>
      <c r="D43" s="9">
        <v>0</v>
      </c>
      <c r="E43" s="9">
        <v>3095.9833899999999</v>
      </c>
      <c r="F43" s="9">
        <v>0</v>
      </c>
      <c r="G43" s="10" t="s">
        <v>49</v>
      </c>
      <c r="H43" s="10" t="s">
        <v>49</v>
      </c>
      <c r="I43" s="10" t="s">
        <v>49</v>
      </c>
      <c r="J43" s="9">
        <v>64.15822</v>
      </c>
      <c r="K43" s="9">
        <v>0</v>
      </c>
      <c r="L43" s="10" t="s">
        <v>365</v>
      </c>
      <c r="M43" s="9">
        <v>64.15822</v>
      </c>
      <c r="N43" s="11">
        <v>1.2E-4</v>
      </c>
      <c r="O43" s="12">
        <v>1.2500000000000001E-2</v>
      </c>
      <c r="Q43" t="b">
        <f t="shared" si="0"/>
        <v>0</v>
      </c>
    </row>
    <row r="44" spans="2:17" x14ac:dyDescent="0.25">
      <c r="B44" s="7">
        <v>49</v>
      </c>
      <c r="C44" t="s">
        <v>241</v>
      </c>
      <c r="D44" s="9">
        <v>0</v>
      </c>
      <c r="E44" s="9">
        <v>647.61122</v>
      </c>
      <c r="F44" s="9">
        <v>21.11064</v>
      </c>
      <c r="G44" s="10" t="s">
        <v>49</v>
      </c>
      <c r="H44" s="10" t="s">
        <v>49</v>
      </c>
      <c r="I44" s="10" t="s">
        <v>49</v>
      </c>
      <c r="J44" s="9">
        <v>52.44126</v>
      </c>
      <c r="K44" s="9">
        <v>1.68885</v>
      </c>
      <c r="L44" s="10" t="s">
        <v>365</v>
      </c>
      <c r="M44" s="9">
        <v>54.130110000000002</v>
      </c>
      <c r="N44" s="11">
        <v>1.01E-4</v>
      </c>
      <c r="O44" s="12">
        <v>0</v>
      </c>
      <c r="Q44" t="b">
        <f t="shared" si="0"/>
        <v>0</v>
      </c>
    </row>
    <row r="45" spans="2:17" x14ac:dyDescent="0.25">
      <c r="B45" s="7">
        <v>50</v>
      </c>
      <c r="C45" t="s">
        <v>242</v>
      </c>
      <c r="D45" s="9">
        <v>0</v>
      </c>
      <c r="E45" s="9">
        <v>866.80056999999999</v>
      </c>
      <c r="F45" s="9">
        <v>3.6269999999999997E-2</v>
      </c>
      <c r="G45" s="10" t="s">
        <v>49</v>
      </c>
      <c r="H45" s="10" t="s">
        <v>49</v>
      </c>
      <c r="I45" s="10" t="s">
        <v>49</v>
      </c>
      <c r="J45" s="9">
        <v>9.2369299999999992</v>
      </c>
      <c r="K45" s="9">
        <v>2.8999999999999998E-3</v>
      </c>
      <c r="L45" s="10" t="s">
        <v>365</v>
      </c>
      <c r="M45" s="9">
        <v>9.2398299999999995</v>
      </c>
      <c r="N45" s="11">
        <v>1.7E-5</v>
      </c>
      <c r="O45" s="12">
        <v>0</v>
      </c>
      <c r="Q45" t="b">
        <f t="shared" si="0"/>
        <v>0</v>
      </c>
    </row>
    <row r="46" spans="2:17" x14ac:dyDescent="0.25">
      <c r="B46" s="7">
        <v>51</v>
      </c>
      <c r="C46" t="s">
        <v>243</v>
      </c>
      <c r="D46" s="9">
        <v>0</v>
      </c>
      <c r="E46" s="9">
        <v>206.36246</v>
      </c>
      <c r="F46" s="9">
        <v>0</v>
      </c>
      <c r="G46" s="10" t="s">
        <v>49</v>
      </c>
      <c r="H46" s="10" t="s">
        <v>49</v>
      </c>
      <c r="I46" s="10" t="s">
        <v>49</v>
      </c>
      <c r="J46" s="9">
        <v>6.6636100000000003</v>
      </c>
      <c r="K46" s="9">
        <v>0</v>
      </c>
      <c r="L46" s="10" t="s">
        <v>365</v>
      </c>
      <c r="M46" s="9">
        <v>6.6636100000000003</v>
      </c>
      <c r="N46" s="11">
        <v>1.2E-5</v>
      </c>
      <c r="O46" s="12">
        <v>0</v>
      </c>
      <c r="Q46" t="b">
        <f t="shared" si="0"/>
        <v>0</v>
      </c>
    </row>
    <row r="47" spans="2:17" x14ac:dyDescent="0.25">
      <c r="B47" s="7">
        <v>52</v>
      </c>
      <c r="C47" t="s">
        <v>384</v>
      </c>
      <c r="D47" s="9">
        <v>0</v>
      </c>
      <c r="E47" s="9">
        <v>0</v>
      </c>
      <c r="F47" s="9">
        <v>5.4761699999999998</v>
      </c>
      <c r="G47" s="10" t="s">
        <v>49</v>
      </c>
      <c r="H47" s="10" t="s">
        <v>49</v>
      </c>
      <c r="I47" s="10" t="s">
        <v>49</v>
      </c>
      <c r="J47" s="9">
        <v>0</v>
      </c>
      <c r="K47" s="9">
        <v>0.43808999999999998</v>
      </c>
      <c r="L47" s="10" t="s">
        <v>365</v>
      </c>
      <c r="M47" s="9">
        <v>0.43808999999999998</v>
      </c>
      <c r="N47" s="11">
        <v>9.9999999999999995E-7</v>
      </c>
      <c r="O47" s="12">
        <v>0</v>
      </c>
      <c r="Q47" t="b">
        <f t="shared" si="0"/>
        <v>0</v>
      </c>
    </row>
    <row r="48" spans="2:17" x14ac:dyDescent="0.25">
      <c r="B48" s="7">
        <v>53</v>
      </c>
      <c r="C48" t="s">
        <v>244</v>
      </c>
      <c r="D48" s="9">
        <v>0</v>
      </c>
      <c r="E48" s="9">
        <v>2.2042799999999998</v>
      </c>
      <c r="F48" s="9">
        <v>0</v>
      </c>
      <c r="G48" s="10" t="s">
        <v>49</v>
      </c>
      <c r="H48" s="10" t="s">
        <v>49</v>
      </c>
      <c r="I48" s="10" t="s">
        <v>49</v>
      </c>
      <c r="J48" s="9">
        <v>0.22513</v>
      </c>
      <c r="K48" s="9">
        <v>0</v>
      </c>
      <c r="L48" s="10" t="s">
        <v>365</v>
      </c>
      <c r="M48" s="9">
        <v>0.22513</v>
      </c>
      <c r="N48" s="11">
        <v>0</v>
      </c>
      <c r="O48" s="12">
        <v>0</v>
      </c>
      <c r="Q48" t="b">
        <f t="shared" si="0"/>
        <v>0</v>
      </c>
    </row>
    <row r="49" spans="2:17" x14ac:dyDescent="0.25">
      <c r="B49" s="7">
        <v>54</v>
      </c>
      <c r="C49" t="s">
        <v>245</v>
      </c>
      <c r="D49" s="9">
        <v>0</v>
      </c>
      <c r="E49" s="9">
        <v>31.623889999999999</v>
      </c>
      <c r="F49" s="9">
        <v>0</v>
      </c>
      <c r="G49" s="10" t="s">
        <v>49</v>
      </c>
      <c r="H49" s="10" t="s">
        <v>49</v>
      </c>
      <c r="I49" s="10" t="s">
        <v>49</v>
      </c>
      <c r="J49" s="9">
        <v>0.96916999999999998</v>
      </c>
      <c r="K49" s="9">
        <v>0</v>
      </c>
      <c r="L49" s="10" t="s">
        <v>365</v>
      </c>
      <c r="M49" s="9">
        <v>0.96916999999999998</v>
      </c>
      <c r="N49" s="11">
        <v>1.9999999999999999E-6</v>
      </c>
      <c r="O49" s="12">
        <v>0</v>
      </c>
      <c r="Q49" t="b">
        <f t="shared" si="0"/>
        <v>0</v>
      </c>
    </row>
    <row r="50" spans="2:17" x14ac:dyDescent="0.25">
      <c r="B50" s="7">
        <v>55</v>
      </c>
      <c r="C50" t="s">
        <v>246</v>
      </c>
      <c r="D50" s="9">
        <v>0</v>
      </c>
      <c r="E50" s="9">
        <v>685.97448999999995</v>
      </c>
      <c r="F50" s="9">
        <v>0</v>
      </c>
      <c r="G50" s="10" t="s">
        <v>49</v>
      </c>
      <c r="H50" s="10" t="s">
        <v>49</v>
      </c>
      <c r="I50" s="10" t="s">
        <v>49</v>
      </c>
      <c r="J50" s="9">
        <v>20.25573</v>
      </c>
      <c r="K50" s="9">
        <v>0</v>
      </c>
      <c r="L50" s="10" t="s">
        <v>365</v>
      </c>
      <c r="M50" s="9">
        <v>20.25573</v>
      </c>
      <c r="N50" s="11">
        <v>3.8000000000000002E-5</v>
      </c>
      <c r="O50" s="12">
        <v>0</v>
      </c>
      <c r="Q50" t="b">
        <f t="shared" si="0"/>
        <v>0</v>
      </c>
    </row>
    <row r="51" spans="2:17" x14ac:dyDescent="0.25">
      <c r="B51" s="7">
        <v>56</v>
      </c>
      <c r="C51" t="s">
        <v>247</v>
      </c>
      <c r="D51" s="9">
        <v>0</v>
      </c>
      <c r="E51" s="9">
        <v>119.8292</v>
      </c>
      <c r="F51" s="9">
        <v>0</v>
      </c>
      <c r="G51" s="10" t="s">
        <v>49</v>
      </c>
      <c r="H51" s="10" t="s">
        <v>49</v>
      </c>
      <c r="I51" s="10" t="s">
        <v>49</v>
      </c>
      <c r="J51" s="9">
        <v>2.5204</v>
      </c>
      <c r="K51" s="9">
        <v>0</v>
      </c>
      <c r="L51" s="10" t="s">
        <v>365</v>
      </c>
      <c r="M51" s="9">
        <v>2.5204</v>
      </c>
      <c r="N51" s="11">
        <v>5.0000000000000004E-6</v>
      </c>
      <c r="O51" s="12">
        <v>0</v>
      </c>
      <c r="Q51" t="b">
        <f t="shared" si="0"/>
        <v>0</v>
      </c>
    </row>
    <row r="52" spans="2:17" x14ac:dyDescent="0.25">
      <c r="B52" s="7">
        <v>57</v>
      </c>
      <c r="C52" t="s">
        <v>248</v>
      </c>
      <c r="D52" s="9">
        <v>0</v>
      </c>
      <c r="E52" s="9">
        <v>213.66119</v>
      </c>
      <c r="F52" s="9">
        <v>0</v>
      </c>
      <c r="G52" s="10" t="s">
        <v>49</v>
      </c>
      <c r="H52" s="10" t="s">
        <v>49</v>
      </c>
      <c r="I52" s="10" t="s">
        <v>49</v>
      </c>
      <c r="J52" s="9">
        <v>2.3329499999999999</v>
      </c>
      <c r="K52" s="9">
        <v>0</v>
      </c>
      <c r="L52" s="10" t="s">
        <v>365</v>
      </c>
      <c r="M52" s="9">
        <v>2.3329499999999999</v>
      </c>
      <c r="N52" s="11">
        <v>3.9999999999999998E-6</v>
      </c>
      <c r="O52" s="12">
        <v>0</v>
      </c>
      <c r="Q52" t="b">
        <f t="shared" si="0"/>
        <v>0</v>
      </c>
    </row>
    <row r="53" spans="2:17" x14ac:dyDescent="0.25">
      <c r="B53" s="7">
        <v>58</v>
      </c>
      <c r="C53" t="s">
        <v>249</v>
      </c>
      <c r="D53" s="9">
        <v>0</v>
      </c>
      <c r="E53" s="9">
        <v>2157.7071799999999</v>
      </c>
      <c r="F53" s="9">
        <v>0</v>
      </c>
      <c r="G53" s="10" t="s">
        <v>49</v>
      </c>
      <c r="H53" s="10" t="s">
        <v>49</v>
      </c>
      <c r="I53" s="10" t="s">
        <v>49</v>
      </c>
      <c r="J53" s="9">
        <v>29.695830000000001</v>
      </c>
      <c r="K53" s="9">
        <v>0</v>
      </c>
      <c r="L53" s="10" t="s">
        <v>365</v>
      </c>
      <c r="M53" s="9">
        <v>29.695830000000001</v>
      </c>
      <c r="N53" s="11">
        <v>5.5999999999999999E-5</v>
      </c>
      <c r="O53" s="12">
        <v>0</v>
      </c>
      <c r="Q53" t="b">
        <f t="shared" si="0"/>
        <v>0</v>
      </c>
    </row>
    <row r="54" spans="2:17" x14ac:dyDescent="0.25">
      <c r="B54" s="7">
        <v>59</v>
      </c>
      <c r="C54" t="s">
        <v>250</v>
      </c>
      <c r="D54" s="9">
        <v>0</v>
      </c>
      <c r="E54" s="9">
        <v>74.419150000000002</v>
      </c>
      <c r="F54" s="9">
        <v>0</v>
      </c>
      <c r="G54" s="10" t="s">
        <v>49</v>
      </c>
      <c r="H54" s="10" t="s">
        <v>49</v>
      </c>
      <c r="I54" s="10" t="s">
        <v>49</v>
      </c>
      <c r="J54" s="9">
        <v>16.351330000000001</v>
      </c>
      <c r="K54" s="9">
        <v>0</v>
      </c>
      <c r="L54" s="10" t="s">
        <v>365</v>
      </c>
      <c r="M54" s="9">
        <v>16.351330000000001</v>
      </c>
      <c r="N54" s="11">
        <v>3.1000000000000001E-5</v>
      </c>
      <c r="O54" s="12">
        <v>5.0000000000000001E-3</v>
      </c>
      <c r="Q54" t="b">
        <f t="shared" si="0"/>
        <v>0</v>
      </c>
    </row>
    <row r="55" spans="2:17" x14ac:dyDescent="0.25">
      <c r="B55" s="7">
        <v>60</v>
      </c>
      <c r="C55" t="s">
        <v>367</v>
      </c>
      <c r="D55" s="9">
        <v>0</v>
      </c>
      <c r="E55" s="9">
        <v>1707.9688799999999</v>
      </c>
      <c r="F55" s="9">
        <v>7.3986999999999998</v>
      </c>
      <c r="G55" s="10" t="s">
        <v>49</v>
      </c>
      <c r="H55" s="10" t="s">
        <v>49</v>
      </c>
      <c r="I55" s="10" t="s">
        <v>49</v>
      </c>
      <c r="J55" s="9">
        <v>60.375819999999997</v>
      </c>
      <c r="K55" s="9">
        <v>0.59189999999999998</v>
      </c>
      <c r="L55" s="10" t="s">
        <v>365</v>
      </c>
      <c r="M55" s="9">
        <v>60.967709999999997</v>
      </c>
      <c r="N55" s="11">
        <v>1.1400000000000001E-4</v>
      </c>
      <c r="O55" s="12">
        <v>0</v>
      </c>
      <c r="Q55" t="b">
        <f t="shared" si="0"/>
        <v>0</v>
      </c>
    </row>
    <row r="56" spans="2:17" x14ac:dyDescent="0.25">
      <c r="B56" s="7">
        <v>61</v>
      </c>
      <c r="C56" t="s">
        <v>251</v>
      </c>
      <c r="D56" s="9">
        <v>0</v>
      </c>
      <c r="E56" s="9">
        <v>1826.48811</v>
      </c>
      <c r="F56" s="9">
        <v>0</v>
      </c>
      <c r="G56" s="10" t="s">
        <v>49</v>
      </c>
      <c r="H56" s="10" t="s">
        <v>49</v>
      </c>
      <c r="I56" s="10" t="s">
        <v>49</v>
      </c>
      <c r="J56" s="9">
        <v>24.39818</v>
      </c>
      <c r="K56" s="9">
        <v>0</v>
      </c>
      <c r="L56" s="10" t="s">
        <v>365</v>
      </c>
      <c r="M56" s="9">
        <v>24.39818</v>
      </c>
      <c r="N56" s="11">
        <v>4.6E-5</v>
      </c>
      <c r="O56" s="12">
        <v>0</v>
      </c>
      <c r="Q56" t="b">
        <f t="shared" si="0"/>
        <v>0</v>
      </c>
    </row>
    <row r="57" spans="2:17" x14ac:dyDescent="0.25">
      <c r="B57" s="7">
        <v>62</v>
      </c>
      <c r="C57" t="s">
        <v>368</v>
      </c>
      <c r="D57" s="9">
        <v>0</v>
      </c>
      <c r="E57" s="9">
        <v>36.830820000000003</v>
      </c>
      <c r="F57" s="9">
        <v>0</v>
      </c>
      <c r="G57" s="10" t="s">
        <v>49</v>
      </c>
      <c r="H57" s="10" t="s">
        <v>49</v>
      </c>
      <c r="I57" s="10" t="s">
        <v>49</v>
      </c>
      <c r="J57" s="9">
        <v>3.0836100000000002</v>
      </c>
      <c r="K57" s="9">
        <v>0</v>
      </c>
      <c r="L57" s="10" t="s">
        <v>365</v>
      </c>
      <c r="M57" s="9">
        <v>3.0836100000000002</v>
      </c>
      <c r="N57" s="11">
        <v>6.0000000000000002E-6</v>
      </c>
      <c r="O57" s="12">
        <v>0</v>
      </c>
      <c r="Q57" t="b">
        <f t="shared" ref="Q57:Q104" si="1" xml:space="preserve"> 0 =D57+E57+F57</f>
        <v>0</v>
      </c>
    </row>
    <row r="58" spans="2:17" x14ac:dyDescent="0.25">
      <c r="B58" s="7">
        <v>63</v>
      </c>
      <c r="C58" t="s">
        <v>252</v>
      </c>
      <c r="D58" s="9">
        <v>0</v>
      </c>
      <c r="E58" s="9">
        <v>79.817880000000002</v>
      </c>
      <c r="F58" s="9">
        <v>0</v>
      </c>
      <c r="G58" s="10" t="s">
        <v>49</v>
      </c>
      <c r="H58" s="10" t="s">
        <v>49</v>
      </c>
      <c r="I58" s="10" t="s">
        <v>49</v>
      </c>
      <c r="J58" s="9">
        <v>3.94895</v>
      </c>
      <c r="K58" s="9">
        <v>0</v>
      </c>
      <c r="L58" s="10" t="s">
        <v>365</v>
      </c>
      <c r="M58" s="9">
        <v>3.94895</v>
      </c>
      <c r="N58" s="11">
        <v>6.9999999999999999E-6</v>
      </c>
      <c r="O58" s="12">
        <v>0</v>
      </c>
      <c r="Q58" t="b">
        <f t="shared" si="1"/>
        <v>0</v>
      </c>
    </row>
    <row r="59" spans="2:17" x14ac:dyDescent="0.25">
      <c r="B59" s="7">
        <v>64</v>
      </c>
      <c r="C59" t="s">
        <v>253</v>
      </c>
      <c r="D59" s="9">
        <v>119.82384999999999</v>
      </c>
      <c r="E59" s="9">
        <v>234.18003999999999</v>
      </c>
      <c r="F59" s="9">
        <v>0</v>
      </c>
      <c r="G59" s="10" t="s">
        <v>49</v>
      </c>
      <c r="H59" s="10" t="s">
        <v>49</v>
      </c>
      <c r="I59" s="10" t="s">
        <v>49</v>
      </c>
      <c r="J59" s="9">
        <v>13.34564</v>
      </c>
      <c r="K59" s="9">
        <v>0</v>
      </c>
      <c r="L59" s="10" t="s">
        <v>365</v>
      </c>
      <c r="M59" s="9">
        <v>13.34564</v>
      </c>
      <c r="N59" s="11">
        <v>2.5000000000000001E-5</v>
      </c>
      <c r="O59" s="12">
        <v>0</v>
      </c>
      <c r="Q59" t="b">
        <f t="shared" si="1"/>
        <v>0</v>
      </c>
    </row>
    <row r="60" spans="2:17" x14ac:dyDescent="0.25">
      <c r="B60" s="7">
        <v>65</v>
      </c>
      <c r="C60" t="s">
        <v>254</v>
      </c>
      <c r="D60" s="9">
        <v>0</v>
      </c>
      <c r="E60" s="9">
        <v>9.8824699999999996</v>
      </c>
      <c r="F60" s="9">
        <v>0</v>
      </c>
      <c r="G60" s="10" t="s">
        <v>49</v>
      </c>
      <c r="H60" s="10" t="s">
        <v>49</v>
      </c>
      <c r="I60" s="10" t="s">
        <v>49</v>
      </c>
      <c r="J60" s="9">
        <v>1.34382</v>
      </c>
      <c r="K60" s="9">
        <v>0</v>
      </c>
      <c r="L60" s="10" t="s">
        <v>365</v>
      </c>
      <c r="M60" s="9">
        <v>1.34382</v>
      </c>
      <c r="N60" s="11">
        <v>3.0000000000000001E-6</v>
      </c>
      <c r="O60" s="12">
        <v>0</v>
      </c>
      <c r="Q60" t="b">
        <f t="shared" si="1"/>
        <v>0</v>
      </c>
    </row>
    <row r="61" spans="2:17" x14ac:dyDescent="0.25">
      <c r="B61" s="7">
        <v>66</v>
      </c>
      <c r="C61" t="s">
        <v>369</v>
      </c>
      <c r="D61" s="9">
        <v>0</v>
      </c>
      <c r="E61" s="9">
        <v>529.28864999999996</v>
      </c>
      <c r="F61" s="9">
        <v>0</v>
      </c>
      <c r="G61" s="10" t="s">
        <v>49</v>
      </c>
      <c r="H61" s="10" t="s">
        <v>49</v>
      </c>
      <c r="I61" s="10" t="s">
        <v>49</v>
      </c>
      <c r="J61" s="9">
        <v>5.9599799999999998</v>
      </c>
      <c r="K61" s="9">
        <v>0</v>
      </c>
      <c r="L61" s="10" t="s">
        <v>365</v>
      </c>
      <c r="M61" s="9">
        <v>5.9599799999999998</v>
      </c>
      <c r="N61" s="11">
        <v>1.1E-5</v>
      </c>
      <c r="O61" s="12">
        <v>0</v>
      </c>
      <c r="Q61" t="b">
        <f t="shared" si="1"/>
        <v>0</v>
      </c>
    </row>
    <row r="62" spans="2:17" x14ac:dyDescent="0.25">
      <c r="B62" s="7">
        <v>67</v>
      </c>
      <c r="C62" t="s">
        <v>255</v>
      </c>
      <c r="D62" s="9">
        <v>0</v>
      </c>
      <c r="E62" s="9">
        <v>109.82273000000001</v>
      </c>
      <c r="F62" s="9">
        <v>0</v>
      </c>
      <c r="G62" s="10" t="s">
        <v>49</v>
      </c>
      <c r="H62" s="10" t="s">
        <v>49</v>
      </c>
      <c r="I62" s="10" t="s">
        <v>49</v>
      </c>
      <c r="J62" s="9">
        <v>1.6621999999999999</v>
      </c>
      <c r="K62" s="9">
        <v>0</v>
      </c>
      <c r="L62" s="10" t="s">
        <v>365</v>
      </c>
      <c r="M62" s="9">
        <v>1.6621999999999999</v>
      </c>
      <c r="N62" s="11">
        <v>3.0000000000000001E-6</v>
      </c>
      <c r="O62" s="12">
        <v>0</v>
      </c>
      <c r="Q62" t="b">
        <f t="shared" si="1"/>
        <v>0</v>
      </c>
    </row>
    <row r="63" spans="2:17" x14ac:dyDescent="0.25">
      <c r="B63" s="7">
        <v>68</v>
      </c>
      <c r="C63" t="s">
        <v>370</v>
      </c>
      <c r="D63" s="9">
        <v>0</v>
      </c>
      <c r="E63" s="9">
        <v>6.5540900000000004</v>
      </c>
      <c r="F63" s="9">
        <v>0</v>
      </c>
      <c r="G63" s="10" t="s">
        <v>49</v>
      </c>
      <c r="H63" s="10" t="s">
        <v>49</v>
      </c>
      <c r="I63" s="10" t="s">
        <v>49</v>
      </c>
      <c r="J63" s="9">
        <v>0.27950999999999998</v>
      </c>
      <c r="K63" s="9">
        <v>0</v>
      </c>
      <c r="L63" s="10" t="s">
        <v>365</v>
      </c>
      <c r="M63" s="9">
        <v>0.27950999999999998</v>
      </c>
      <c r="N63" s="11">
        <v>9.9999999999999995E-7</v>
      </c>
      <c r="O63" s="12">
        <v>0</v>
      </c>
      <c r="Q63" t="b">
        <f t="shared" si="1"/>
        <v>0</v>
      </c>
    </row>
    <row r="64" spans="2:17" x14ac:dyDescent="0.25">
      <c r="B64" s="7">
        <v>69</v>
      </c>
      <c r="C64" s="13" t="s">
        <v>371</v>
      </c>
      <c r="D64" s="9">
        <v>0</v>
      </c>
      <c r="E64" s="9">
        <v>28.570170000000001</v>
      </c>
      <c r="F64" s="9">
        <v>0</v>
      </c>
      <c r="G64" s="10" t="s">
        <v>49</v>
      </c>
      <c r="H64" s="10" t="s">
        <v>49</v>
      </c>
      <c r="I64" s="10" t="s">
        <v>49</v>
      </c>
      <c r="J64" s="9">
        <v>0.69103999999999999</v>
      </c>
      <c r="K64" s="9">
        <v>0</v>
      </c>
      <c r="L64" s="10" t="s">
        <v>365</v>
      </c>
      <c r="M64" s="9">
        <v>0.69103999999999999</v>
      </c>
      <c r="N64" s="11">
        <v>9.9999999999999995E-7</v>
      </c>
      <c r="O64" s="12">
        <v>0</v>
      </c>
      <c r="Q64" t="b">
        <f t="shared" si="1"/>
        <v>0</v>
      </c>
    </row>
    <row r="65" spans="2:17" x14ac:dyDescent="0.25">
      <c r="B65" s="7">
        <v>70</v>
      </c>
      <c r="C65" t="s">
        <v>256</v>
      </c>
      <c r="D65" s="9">
        <v>0</v>
      </c>
      <c r="E65" s="9">
        <v>56.082050000000002</v>
      </c>
      <c r="F65" s="9">
        <v>0</v>
      </c>
      <c r="G65" s="10" t="s">
        <v>49</v>
      </c>
      <c r="H65" s="10" t="s">
        <v>49</v>
      </c>
      <c r="I65" s="10" t="s">
        <v>49</v>
      </c>
      <c r="J65" s="9">
        <v>3.0301999999999998</v>
      </c>
      <c r="K65" s="9">
        <v>0</v>
      </c>
      <c r="L65" s="10" t="s">
        <v>365</v>
      </c>
      <c r="M65" s="9">
        <v>3.0301999999999998</v>
      </c>
      <c r="N65" s="11">
        <v>6.0000000000000002E-6</v>
      </c>
      <c r="O65" s="12">
        <v>0</v>
      </c>
      <c r="Q65" t="b">
        <f t="shared" si="1"/>
        <v>0</v>
      </c>
    </row>
    <row r="66" spans="2:17" x14ac:dyDescent="0.25">
      <c r="B66" s="7">
        <v>71</v>
      </c>
      <c r="C66" t="s">
        <v>257</v>
      </c>
      <c r="D66" s="9">
        <v>0</v>
      </c>
      <c r="E66" s="9">
        <v>284.93333000000001</v>
      </c>
      <c r="F66" s="9">
        <v>0</v>
      </c>
      <c r="G66" s="10" t="s">
        <v>49</v>
      </c>
      <c r="H66" s="10" t="s">
        <v>49</v>
      </c>
      <c r="I66" s="10" t="s">
        <v>49</v>
      </c>
      <c r="J66" s="9">
        <v>5.6310599999999997</v>
      </c>
      <c r="K66" s="9">
        <v>0</v>
      </c>
      <c r="L66" s="10" t="s">
        <v>365</v>
      </c>
      <c r="M66" s="9">
        <v>5.6310599999999997</v>
      </c>
      <c r="N66" s="11">
        <v>1.1E-5</v>
      </c>
      <c r="O66" s="12">
        <v>0</v>
      </c>
      <c r="Q66" t="b">
        <f t="shared" si="1"/>
        <v>0</v>
      </c>
    </row>
    <row r="67" spans="2:17" x14ac:dyDescent="0.25">
      <c r="B67" s="7">
        <v>72</v>
      </c>
      <c r="C67" t="s">
        <v>258</v>
      </c>
      <c r="D67" s="9">
        <v>0</v>
      </c>
      <c r="E67" s="9">
        <v>30.500820000000001</v>
      </c>
      <c r="F67" s="9">
        <v>0</v>
      </c>
      <c r="G67" s="10" t="s">
        <v>49</v>
      </c>
      <c r="H67" s="10" t="s">
        <v>49</v>
      </c>
      <c r="I67" s="10" t="s">
        <v>49</v>
      </c>
      <c r="J67" s="9">
        <v>1.30074</v>
      </c>
      <c r="K67" s="9">
        <v>0</v>
      </c>
      <c r="L67" s="10" t="s">
        <v>365</v>
      </c>
      <c r="M67" s="9">
        <v>1.30074</v>
      </c>
      <c r="N67" s="11">
        <v>1.9999999999999999E-6</v>
      </c>
      <c r="O67" s="12">
        <v>0</v>
      </c>
      <c r="Q67" t="b">
        <f t="shared" si="1"/>
        <v>0</v>
      </c>
    </row>
    <row r="68" spans="2:17" x14ac:dyDescent="0.25">
      <c r="B68" s="7">
        <v>73</v>
      </c>
      <c r="C68" t="s">
        <v>385</v>
      </c>
      <c r="D68" s="9">
        <v>0</v>
      </c>
      <c r="E68" s="9">
        <v>629.24446999999998</v>
      </c>
      <c r="F68" s="9">
        <v>0</v>
      </c>
      <c r="G68" s="10" t="s">
        <v>49</v>
      </c>
      <c r="H68" s="10" t="s">
        <v>49</v>
      </c>
      <c r="I68" s="10" t="s">
        <v>49</v>
      </c>
      <c r="J68" s="9">
        <v>7.0855100000000002</v>
      </c>
      <c r="K68" s="9">
        <v>0</v>
      </c>
      <c r="L68" s="10" t="s">
        <v>365</v>
      </c>
      <c r="M68" s="9">
        <v>7.0855100000000002</v>
      </c>
      <c r="N68" s="11">
        <v>1.2999999999999999E-5</v>
      </c>
      <c r="O68" s="12">
        <v>0</v>
      </c>
      <c r="Q68" t="b">
        <f t="shared" si="1"/>
        <v>0</v>
      </c>
    </row>
    <row r="69" spans="2:17" x14ac:dyDescent="0.25">
      <c r="B69" s="7">
        <v>74</v>
      </c>
      <c r="C69" t="s">
        <v>259</v>
      </c>
      <c r="D69" s="9">
        <v>584.18271000000004</v>
      </c>
      <c r="E69" s="9">
        <v>14228.7732</v>
      </c>
      <c r="F69" s="9">
        <v>1.02396</v>
      </c>
      <c r="G69" s="10" t="s">
        <v>49</v>
      </c>
      <c r="H69" s="10" t="s">
        <v>49</v>
      </c>
      <c r="I69" s="10" t="s">
        <v>49</v>
      </c>
      <c r="J69" s="9">
        <v>413.97174000000001</v>
      </c>
      <c r="K69" s="9">
        <v>8.1920000000000007E-2</v>
      </c>
      <c r="L69" s="10" t="s">
        <v>365</v>
      </c>
      <c r="M69" s="9">
        <v>414.05365999999998</v>
      </c>
      <c r="N69" s="11">
        <v>7.7399999999999995E-4</v>
      </c>
      <c r="O69" s="12">
        <v>0.02</v>
      </c>
      <c r="Q69" t="b">
        <f t="shared" si="1"/>
        <v>0</v>
      </c>
    </row>
    <row r="70" spans="2:17" x14ac:dyDescent="0.25">
      <c r="B70" s="7">
        <v>75</v>
      </c>
      <c r="C70" t="s">
        <v>386</v>
      </c>
      <c r="D70" s="9">
        <v>0</v>
      </c>
      <c r="E70" s="9">
        <v>623.74595999999997</v>
      </c>
      <c r="F70" s="9">
        <v>0</v>
      </c>
      <c r="G70" s="10" t="s">
        <v>49</v>
      </c>
      <c r="H70" s="10" t="s">
        <v>49</v>
      </c>
      <c r="I70" s="10" t="s">
        <v>49</v>
      </c>
      <c r="J70" s="9">
        <v>2.26031</v>
      </c>
      <c r="K70" s="9">
        <v>0</v>
      </c>
      <c r="L70" s="10" t="s">
        <v>365</v>
      </c>
      <c r="M70" s="9">
        <v>2.26031</v>
      </c>
      <c r="N70" s="11">
        <v>3.9999999999999998E-6</v>
      </c>
      <c r="O70" s="12">
        <v>0</v>
      </c>
      <c r="Q70" t="b">
        <f t="shared" si="1"/>
        <v>0</v>
      </c>
    </row>
    <row r="71" spans="2:17" x14ac:dyDescent="0.25">
      <c r="B71" s="7">
        <v>76</v>
      </c>
      <c r="C71" t="s">
        <v>372</v>
      </c>
      <c r="D71" s="9">
        <v>0</v>
      </c>
      <c r="E71" s="9">
        <v>251.35878</v>
      </c>
      <c r="F71" s="9">
        <v>0</v>
      </c>
      <c r="G71" s="10" t="s">
        <v>49</v>
      </c>
      <c r="H71" s="10" t="s">
        <v>49</v>
      </c>
      <c r="I71" s="10" t="s">
        <v>49</v>
      </c>
      <c r="J71" s="9">
        <v>7.3066000000000004</v>
      </c>
      <c r="K71" s="9">
        <v>0</v>
      </c>
      <c r="L71" s="10" t="s">
        <v>365</v>
      </c>
      <c r="M71" s="9">
        <v>7.3066000000000004</v>
      </c>
      <c r="N71" s="11">
        <v>1.4E-5</v>
      </c>
      <c r="O71" s="12">
        <v>0</v>
      </c>
      <c r="Q71" t="b">
        <f t="shared" si="1"/>
        <v>0</v>
      </c>
    </row>
    <row r="72" spans="2:17" x14ac:dyDescent="0.25">
      <c r="B72" s="7">
        <v>77</v>
      </c>
      <c r="C72" t="s">
        <v>260</v>
      </c>
      <c r="D72" s="9">
        <v>0</v>
      </c>
      <c r="E72" s="9">
        <v>72.957689999999999</v>
      </c>
      <c r="F72" s="9">
        <v>0</v>
      </c>
      <c r="G72" s="10" t="s">
        <v>49</v>
      </c>
      <c r="H72" s="10" t="s">
        <v>49</v>
      </c>
      <c r="I72" s="10" t="s">
        <v>49</v>
      </c>
      <c r="J72" s="9">
        <v>0.92396999999999996</v>
      </c>
      <c r="K72" s="9">
        <v>0</v>
      </c>
      <c r="L72" s="10" t="s">
        <v>365</v>
      </c>
      <c r="M72" s="9">
        <v>0.92396999999999996</v>
      </c>
      <c r="N72" s="11">
        <v>1.9999999999999999E-6</v>
      </c>
      <c r="O72" s="12">
        <v>0</v>
      </c>
      <c r="Q72" t="b">
        <f t="shared" si="1"/>
        <v>0</v>
      </c>
    </row>
    <row r="73" spans="2:17" x14ac:dyDescent="0.25">
      <c r="B73" s="7">
        <v>78</v>
      </c>
      <c r="C73" t="s">
        <v>261</v>
      </c>
      <c r="D73" s="9">
        <v>0</v>
      </c>
      <c r="E73" s="9">
        <v>5955.2748700000002</v>
      </c>
      <c r="F73" s="9">
        <v>0</v>
      </c>
      <c r="G73" s="10" t="s">
        <v>49</v>
      </c>
      <c r="H73" s="10" t="s">
        <v>49</v>
      </c>
      <c r="I73" s="10" t="s">
        <v>49</v>
      </c>
      <c r="J73" s="9">
        <v>145.02000000000001</v>
      </c>
      <c r="K73" s="9">
        <v>0</v>
      </c>
      <c r="L73" s="10" t="s">
        <v>365</v>
      </c>
      <c r="M73" s="9">
        <v>145.02000000000001</v>
      </c>
      <c r="N73" s="11">
        <v>2.7099999999999997E-4</v>
      </c>
      <c r="O73" s="12">
        <v>0</v>
      </c>
      <c r="Q73" t="b">
        <f t="shared" si="1"/>
        <v>0</v>
      </c>
    </row>
    <row r="74" spans="2:17" x14ac:dyDescent="0.25">
      <c r="B74" s="7">
        <v>79</v>
      </c>
      <c r="C74" t="s">
        <v>262</v>
      </c>
      <c r="D74" s="9">
        <v>30.62998</v>
      </c>
      <c r="E74" s="9">
        <v>2480.49035</v>
      </c>
      <c r="F74" s="9">
        <v>0</v>
      </c>
      <c r="G74" s="10" t="s">
        <v>49</v>
      </c>
      <c r="H74" s="10" t="s">
        <v>49</v>
      </c>
      <c r="I74" s="10" t="s">
        <v>49</v>
      </c>
      <c r="J74" s="9">
        <v>55.397530000000003</v>
      </c>
      <c r="K74" s="9">
        <v>0</v>
      </c>
      <c r="L74" s="10" t="s">
        <v>365</v>
      </c>
      <c r="M74" s="9">
        <v>55.397530000000003</v>
      </c>
      <c r="N74" s="11">
        <v>1.0399999999999999E-4</v>
      </c>
      <c r="O74" s="12">
        <v>0</v>
      </c>
      <c r="Q74" t="b">
        <f t="shared" si="1"/>
        <v>0</v>
      </c>
    </row>
    <row r="75" spans="2:17" x14ac:dyDescent="0.25">
      <c r="B75" s="7">
        <v>80</v>
      </c>
      <c r="C75" t="s">
        <v>263</v>
      </c>
      <c r="D75" s="9">
        <v>0</v>
      </c>
      <c r="E75" s="9">
        <v>61.239519999999999</v>
      </c>
      <c r="F75" s="9">
        <v>0</v>
      </c>
      <c r="G75" s="10" t="s">
        <v>49</v>
      </c>
      <c r="H75" s="10" t="s">
        <v>49</v>
      </c>
      <c r="I75" s="10" t="s">
        <v>49</v>
      </c>
      <c r="J75" s="9">
        <v>1.39594</v>
      </c>
      <c r="K75" s="9">
        <v>0</v>
      </c>
      <c r="L75" s="10" t="s">
        <v>365</v>
      </c>
      <c r="M75" s="9">
        <v>1.39594</v>
      </c>
      <c r="N75" s="11">
        <v>3.0000000000000001E-6</v>
      </c>
      <c r="O75" s="12">
        <v>0</v>
      </c>
      <c r="Q75" t="b">
        <f t="shared" si="1"/>
        <v>0</v>
      </c>
    </row>
    <row r="76" spans="2:17" x14ac:dyDescent="0.25">
      <c r="B76" s="7">
        <v>81</v>
      </c>
      <c r="C76" t="s">
        <v>264</v>
      </c>
      <c r="D76" s="9">
        <v>0</v>
      </c>
      <c r="E76" s="9">
        <v>49.70176</v>
      </c>
      <c r="F76" s="9">
        <v>0</v>
      </c>
      <c r="G76" s="10" t="s">
        <v>49</v>
      </c>
      <c r="H76" s="10" t="s">
        <v>49</v>
      </c>
      <c r="I76" s="10" t="s">
        <v>49</v>
      </c>
      <c r="J76" s="9">
        <v>0.24823999999999999</v>
      </c>
      <c r="K76" s="9">
        <v>0</v>
      </c>
      <c r="L76" s="10" t="s">
        <v>365</v>
      </c>
      <c r="M76" s="9">
        <v>0.24823999999999999</v>
      </c>
      <c r="N76" s="11">
        <v>0</v>
      </c>
      <c r="O76" s="12">
        <v>0</v>
      </c>
      <c r="Q76" t="b">
        <f t="shared" si="1"/>
        <v>0</v>
      </c>
    </row>
    <row r="77" spans="2:17" x14ac:dyDescent="0.25">
      <c r="B77" s="7">
        <v>82</v>
      </c>
      <c r="C77" t="s">
        <v>265</v>
      </c>
      <c r="D77" s="9">
        <v>0</v>
      </c>
      <c r="E77" s="9">
        <v>325.06281999999999</v>
      </c>
      <c r="F77" s="9">
        <v>0</v>
      </c>
      <c r="G77" s="10" t="s">
        <v>49</v>
      </c>
      <c r="H77" s="10" t="s">
        <v>49</v>
      </c>
      <c r="I77" s="10" t="s">
        <v>49</v>
      </c>
      <c r="J77" s="9">
        <v>2.66147</v>
      </c>
      <c r="K77" s="9">
        <v>0</v>
      </c>
      <c r="L77" s="10" t="s">
        <v>365</v>
      </c>
      <c r="M77" s="9">
        <v>2.66147</v>
      </c>
      <c r="N77" s="11">
        <v>5.0000000000000004E-6</v>
      </c>
      <c r="O77" s="12">
        <v>0</v>
      </c>
      <c r="Q77" t="b">
        <f t="shared" si="1"/>
        <v>0</v>
      </c>
    </row>
    <row r="78" spans="2:17" x14ac:dyDescent="0.25">
      <c r="B78" s="7">
        <v>83</v>
      </c>
      <c r="C78" t="s">
        <v>387</v>
      </c>
      <c r="D78" s="9">
        <v>0</v>
      </c>
      <c r="E78" s="9">
        <v>28.316610000000001</v>
      </c>
      <c r="F78" s="9">
        <v>0</v>
      </c>
      <c r="G78" s="10" t="s">
        <v>49</v>
      </c>
      <c r="H78" s="10" t="s">
        <v>49</v>
      </c>
      <c r="I78" s="10" t="s">
        <v>49</v>
      </c>
      <c r="J78" s="9">
        <v>0.68489999999999995</v>
      </c>
      <c r="K78" s="9">
        <v>0</v>
      </c>
      <c r="L78" s="10" t="s">
        <v>365</v>
      </c>
      <c r="M78" s="9">
        <v>0.68489999999999995</v>
      </c>
      <c r="N78" s="11">
        <v>9.9999999999999995E-7</v>
      </c>
      <c r="O78" s="12">
        <v>0</v>
      </c>
      <c r="Q78" t="b">
        <f t="shared" si="1"/>
        <v>0</v>
      </c>
    </row>
    <row r="79" spans="2:17" x14ac:dyDescent="0.25">
      <c r="B79" s="7">
        <v>84</v>
      </c>
      <c r="C79" t="s">
        <v>266</v>
      </c>
      <c r="D79" s="9">
        <v>0</v>
      </c>
      <c r="E79" s="9">
        <v>5582.3322399999997</v>
      </c>
      <c r="F79" s="9">
        <v>7.9608299999999996</v>
      </c>
      <c r="G79" s="10" t="s">
        <v>49</v>
      </c>
      <c r="H79" s="10" t="s">
        <v>49</v>
      </c>
      <c r="I79" s="10" t="s">
        <v>49</v>
      </c>
      <c r="J79" s="9">
        <v>240.15858</v>
      </c>
      <c r="K79" s="9">
        <v>0.63687000000000005</v>
      </c>
      <c r="L79" s="10" t="s">
        <v>365</v>
      </c>
      <c r="M79" s="9">
        <v>240.79544999999999</v>
      </c>
      <c r="N79" s="11">
        <v>4.4999999999999999E-4</v>
      </c>
      <c r="O79" s="12">
        <v>0</v>
      </c>
      <c r="Q79" t="b">
        <f t="shared" si="1"/>
        <v>0</v>
      </c>
    </row>
    <row r="80" spans="2:17" x14ac:dyDescent="0.25">
      <c r="B80" s="7">
        <v>85</v>
      </c>
      <c r="C80" t="s">
        <v>267</v>
      </c>
      <c r="D80" s="9">
        <v>194.14085</v>
      </c>
      <c r="E80" s="9">
        <v>1592.22541</v>
      </c>
      <c r="F80" s="9">
        <v>0</v>
      </c>
      <c r="G80" s="10" t="s">
        <v>49</v>
      </c>
      <c r="H80" s="10" t="s">
        <v>49</v>
      </c>
      <c r="I80" s="10" t="s">
        <v>49</v>
      </c>
      <c r="J80" s="9">
        <v>115.45731000000001</v>
      </c>
      <c r="K80" s="9">
        <v>0</v>
      </c>
      <c r="L80" s="10" t="s">
        <v>365</v>
      </c>
      <c r="M80" s="9">
        <v>115.45731000000001</v>
      </c>
      <c r="N80" s="11">
        <v>2.1599999999999999E-4</v>
      </c>
      <c r="O80" s="12">
        <v>0</v>
      </c>
      <c r="Q80" t="b">
        <f t="shared" si="1"/>
        <v>0</v>
      </c>
    </row>
    <row r="81" spans="2:17" x14ac:dyDescent="0.25">
      <c r="B81" s="7">
        <v>86</v>
      </c>
      <c r="C81" t="s">
        <v>268</v>
      </c>
      <c r="D81" s="9">
        <v>0</v>
      </c>
      <c r="E81" s="9">
        <v>39.430549999999997</v>
      </c>
      <c r="F81" s="9">
        <v>0</v>
      </c>
      <c r="G81" s="10" t="s">
        <v>49</v>
      </c>
      <c r="H81" s="10" t="s">
        <v>49</v>
      </c>
      <c r="I81" s="10" t="s">
        <v>49</v>
      </c>
      <c r="J81" s="9">
        <v>3.3337699999999999</v>
      </c>
      <c r="K81" s="9">
        <v>0</v>
      </c>
      <c r="L81" s="10" t="s">
        <v>365</v>
      </c>
      <c r="M81" s="9">
        <v>3.3337699999999999</v>
      </c>
      <c r="N81" s="11">
        <v>6.0000000000000002E-6</v>
      </c>
      <c r="O81" s="12">
        <v>1.2500000000000001E-2</v>
      </c>
      <c r="Q81" t="b">
        <f t="shared" si="1"/>
        <v>0</v>
      </c>
    </row>
    <row r="82" spans="2:17" x14ac:dyDescent="0.25">
      <c r="B82" s="7">
        <v>87</v>
      </c>
      <c r="C82" t="s">
        <v>269</v>
      </c>
      <c r="D82" s="9">
        <v>88.615139999999997</v>
      </c>
      <c r="E82" s="9">
        <v>6064.6361999999999</v>
      </c>
      <c r="F82" s="9">
        <v>0</v>
      </c>
      <c r="G82" s="10" t="s">
        <v>49</v>
      </c>
      <c r="H82" s="10" t="s">
        <v>49</v>
      </c>
      <c r="I82" s="10" t="s">
        <v>49</v>
      </c>
      <c r="J82" s="9">
        <v>148.48382000000001</v>
      </c>
      <c r="K82" s="9">
        <v>0</v>
      </c>
      <c r="L82" s="10" t="s">
        <v>365</v>
      </c>
      <c r="M82" s="9">
        <v>148.48382000000001</v>
      </c>
      <c r="N82" s="11">
        <v>2.7799999999999998E-4</v>
      </c>
      <c r="O82" s="12">
        <v>0</v>
      </c>
      <c r="Q82" t="b">
        <f t="shared" si="1"/>
        <v>0</v>
      </c>
    </row>
    <row r="83" spans="2:17" x14ac:dyDescent="0.25">
      <c r="B83" s="7">
        <v>88</v>
      </c>
      <c r="C83" t="s">
        <v>270</v>
      </c>
      <c r="D83" s="9">
        <v>363.99551000000002</v>
      </c>
      <c r="E83" s="9">
        <v>19561.747360000001</v>
      </c>
      <c r="F83" s="9">
        <v>14.01276</v>
      </c>
      <c r="G83" s="10" t="s">
        <v>49</v>
      </c>
      <c r="H83" s="10" t="s">
        <v>49</v>
      </c>
      <c r="I83" s="10" t="s">
        <v>49</v>
      </c>
      <c r="J83" s="9">
        <v>802.86755000000005</v>
      </c>
      <c r="K83" s="9">
        <v>1.1210199999999999</v>
      </c>
      <c r="L83" s="10" t="s">
        <v>365</v>
      </c>
      <c r="M83" s="9">
        <v>803.98856999999998</v>
      </c>
      <c r="N83" s="11">
        <v>1.503E-3</v>
      </c>
      <c r="O83" s="12">
        <v>0.01</v>
      </c>
      <c r="Q83" t="b">
        <f t="shared" si="1"/>
        <v>0</v>
      </c>
    </row>
    <row r="84" spans="2:17" x14ac:dyDescent="0.25">
      <c r="B84" s="7">
        <v>89</v>
      </c>
      <c r="C84" t="s">
        <v>388</v>
      </c>
      <c r="D84" s="9">
        <v>0</v>
      </c>
      <c r="E84" s="9">
        <v>55.433329999999998</v>
      </c>
      <c r="F84" s="9">
        <v>0</v>
      </c>
      <c r="G84" s="10" t="s">
        <v>49</v>
      </c>
      <c r="H84" s="10" t="s">
        <v>49</v>
      </c>
      <c r="I84" s="10" t="s">
        <v>49</v>
      </c>
      <c r="J84" s="9">
        <v>0.54752000000000001</v>
      </c>
      <c r="K84" s="9">
        <v>0</v>
      </c>
      <c r="L84" s="10" t="s">
        <v>365</v>
      </c>
      <c r="M84" s="9">
        <v>0.54752000000000001</v>
      </c>
      <c r="N84" s="11">
        <v>9.9999999999999995E-7</v>
      </c>
      <c r="O84" s="12">
        <v>0</v>
      </c>
      <c r="Q84" t="b">
        <f t="shared" si="1"/>
        <v>0</v>
      </c>
    </row>
    <row r="85" spans="2:17" x14ac:dyDescent="0.25">
      <c r="B85" s="7">
        <v>90</v>
      </c>
      <c r="C85" t="s">
        <v>271</v>
      </c>
      <c r="D85" s="9">
        <v>1829881.90867</v>
      </c>
      <c r="E85" s="9">
        <v>13550.00042</v>
      </c>
      <c r="F85" s="9">
        <v>93.054109999999994</v>
      </c>
      <c r="G85" s="10" t="s">
        <v>49</v>
      </c>
      <c r="H85" s="10" t="s">
        <v>49</v>
      </c>
      <c r="I85" s="10" t="s">
        <v>49</v>
      </c>
      <c r="J85" s="9">
        <v>118103.74546000001</v>
      </c>
      <c r="K85" s="9">
        <v>7.4443299999999999</v>
      </c>
      <c r="L85" s="10" t="s">
        <v>365</v>
      </c>
      <c r="M85" s="9">
        <v>118111.18979</v>
      </c>
      <c r="N85" s="11">
        <v>0.22086800000000001</v>
      </c>
      <c r="O85" s="12">
        <v>0.02</v>
      </c>
      <c r="Q85" t="b">
        <f t="shared" si="1"/>
        <v>0</v>
      </c>
    </row>
    <row r="86" spans="2:17" x14ac:dyDescent="0.25">
      <c r="B86" s="7">
        <v>91</v>
      </c>
      <c r="C86" t="s">
        <v>272</v>
      </c>
      <c r="D86" s="9">
        <v>0</v>
      </c>
      <c r="E86" s="9">
        <v>211.72451000000001</v>
      </c>
      <c r="F86" s="9">
        <v>0</v>
      </c>
      <c r="G86" s="10" t="s">
        <v>49</v>
      </c>
      <c r="H86" s="10" t="s">
        <v>49</v>
      </c>
      <c r="I86" s="10" t="s">
        <v>49</v>
      </c>
      <c r="J86" s="9">
        <v>3.9247999999999998</v>
      </c>
      <c r="K86" s="9">
        <v>0</v>
      </c>
      <c r="L86" s="10" t="s">
        <v>365</v>
      </c>
      <c r="M86" s="9">
        <v>3.9247999999999998</v>
      </c>
      <c r="N86" s="11">
        <v>6.9999999999999999E-6</v>
      </c>
      <c r="O86" s="12">
        <v>0</v>
      </c>
      <c r="Q86" t="b">
        <f t="shared" si="1"/>
        <v>0</v>
      </c>
    </row>
    <row r="87" spans="2:17" x14ac:dyDescent="0.25">
      <c r="B87" s="7">
        <v>92</v>
      </c>
      <c r="C87" t="s">
        <v>273</v>
      </c>
      <c r="D87" s="9">
        <v>0</v>
      </c>
      <c r="E87" s="9">
        <v>64.978070000000002</v>
      </c>
      <c r="F87" s="9">
        <v>0</v>
      </c>
      <c r="G87" s="10" t="s">
        <v>49</v>
      </c>
      <c r="H87" s="10" t="s">
        <v>49</v>
      </c>
      <c r="I87" s="10" t="s">
        <v>49</v>
      </c>
      <c r="J87" s="9">
        <v>1.49407</v>
      </c>
      <c r="K87" s="9">
        <v>0</v>
      </c>
      <c r="L87" s="10" t="s">
        <v>365</v>
      </c>
      <c r="M87" s="9">
        <v>1.49407</v>
      </c>
      <c r="N87" s="11">
        <v>3.0000000000000001E-6</v>
      </c>
      <c r="O87" s="12">
        <v>0</v>
      </c>
      <c r="Q87" t="b">
        <f t="shared" si="1"/>
        <v>0</v>
      </c>
    </row>
    <row r="88" spans="2:17" x14ac:dyDescent="0.25">
      <c r="B88" s="7">
        <v>93</v>
      </c>
      <c r="C88" t="s">
        <v>274</v>
      </c>
      <c r="D88" s="9">
        <v>0</v>
      </c>
      <c r="E88" s="9">
        <v>569.82086000000004</v>
      </c>
      <c r="F88" s="9">
        <v>0</v>
      </c>
      <c r="G88" s="10" t="s">
        <v>49</v>
      </c>
      <c r="H88" s="10" t="s">
        <v>49</v>
      </c>
      <c r="I88" s="10" t="s">
        <v>49</v>
      </c>
      <c r="J88" s="9">
        <v>9.6262799999999995</v>
      </c>
      <c r="K88" s="9">
        <v>0</v>
      </c>
      <c r="L88" s="10" t="s">
        <v>365</v>
      </c>
      <c r="M88" s="9">
        <v>9.6262799999999995</v>
      </c>
      <c r="N88" s="11">
        <v>1.8E-5</v>
      </c>
      <c r="O88" s="12">
        <v>0</v>
      </c>
      <c r="Q88" t="b">
        <f t="shared" si="1"/>
        <v>0</v>
      </c>
    </row>
    <row r="89" spans="2:17" x14ac:dyDescent="0.25">
      <c r="B89" s="7">
        <v>94</v>
      </c>
      <c r="C89" t="s">
        <v>275</v>
      </c>
      <c r="D89" s="9">
        <v>0</v>
      </c>
      <c r="E89" s="9">
        <v>1415.33376</v>
      </c>
      <c r="F89" s="9">
        <v>0</v>
      </c>
      <c r="G89" s="10" t="s">
        <v>49</v>
      </c>
      <c r="H89" s="10" t="s">
        <v>49</v>
      </c>
      <c r="I89" s="10" t="s">
        <v>49</v>
      </c>
      <c r="J89" s="9">
        <v>47.072420000000001</v>
      </c>
      <c r="K89" s="9">
        <v>0</v>
      </c>
      <c r="L89" s="10" t="s">
        <v>365</v>
      </c>
      <c r="M89" s="9">
        <v>47.072420000000001</v>
      </c>
      <c r="N89" s="11">
        <v>8.7999999999999998E-5</v>
      </c>
      <c r="O89" s="12">
        <v>0</v>
      </c>
      <c r="Q89" t="b">
        <f t="shared" si="1"/>
        <v>0</v>
      </c>
    </row>
    <row r="90" spans="2:17" x14ac:dyDescent="0.25">
      <c r="B90" s="7">
        <v>95</v>
      </c>
      <c r="C90" t="s">
        <v>276</v>
      </c>
      <c r="D90" s="9">
        <v>0</v>
      </c>
      <c r="E90" s="9">
        <v>732.62584000000004</v>
      </c>
      <c r="F90" s="9">
        <v>0</v>
      </c>
      <c r="G90" s="10" t="s">
        <v>49</v>
      </c>
      <c r="H90" s="10" t="s">
        <v>49</v>
      </c>
      <c r="I90" s="10" t="s">
        <v>49</v>
      </c>
      <c r="J90" s="9">
        <v>30.160900000000002</v>
      </c>
      <c r="K90" s="9">
        <v>0</v>
      </c>
      <c r="L90" s="10" t="s">
        <v>365</v>
      </c>
      <c r="M90" s="9">
        <v>30.160900000000002</v>
      </c>
      <c r="N90" s="11">
        <v>5.5999999999999999E-5</v>
      </c>
      <c r="O90" s="12">
        <v>0</v>
      </c>
      <c r="Q90" t="b">
        <f t="shared" si="1"/>
        <v>0</v>
      </c>
    </row>
    <row r="91" spans="2:17" x14ac:dyDescent="0.25">
      <c r="B91" s="7">
        <v>96</v>
      </c>
      <c r="C91" s="14" t="s">
        <v>277</v>
      </c>
      <c r="D91" s="9">
        <v>0</v>
      </c>
      <c r="E91" s="9">
        <v>145.9718</v>
      </c>
      <c r="F91" s="9">
        <v>0</v>
      </c>
      <c r="G91" s="10" t="s">
        <v>49</v>
      </c>
      <c r="H91" s="10" t="s">
        <v>49</v>
      </c>
      <c r="I91" s="10" t="s">
        <v>49</v>
      </c>
      <c r="J91" s="9">
        <v>11.98738</v>
      </c>
      <c r="K91" s="9">
        <v>0</v>
      </c>
      <c r="L91" s="9" t="s">
        <v>365</v>
      </c>
      <c r="M91" s="9">
        <v>11.98738</v>
      </c>
      <c r="N91" s="15">
        <v>2.1999999999999999E-5</v>
      </c>
      <c r="O91" s="16">
        <v>0.01</v>
      </c>
      <c r="Q91" t="b">
        <f t="shared" si="1"/>
        <v>0</v>
      </c>
    </row>
    <row r="92" spans="2:17" x14ac:dyDescent="0.25">
      <c r="B92" s="7">
        <v>97</v>
      </c>
      <c r="C92" s="14" t="s">
        <v>278</v>
      </c>
      <c r="D92" s="9">
        <v>0</v>
      </c>
      <c r="E92" s="9">
        <v>3.86673</v>
      </c>
      <c r="F92" s="9">
        <v>0</v>
      </c>
      <c r="G92" s="10" t="s">
        <v>49</v>
      </c>
      <c r="H92" s="10" t="s">
        <v>49</v>
      </c>
      <c r="I92" s="10" t="s">
        <v>49</v>
      </c>
      <c r="J92" s="9">
        <v>0.43393999999999999</v>
      </c>
      <c r="K92" s="9">
        <v>0</v>
      </c>
      <c r="L92" s="9" t="s">
        <v>365</v>
      </c>
      <c r="M92" s="9">
        <v>0.43393999999999999</v>
      </c>
      <c r="N92" s="15">
        <v>9.9999999999999995E-7</v>
      </c>
      <c r="O92" s="16">
        <v>0</v>
      </c>
      <c r="Q92" t="b">
        <f t="shared" si="1"/>
        <v>0</v>
      </c>
    </row>
    <row r="93" spans="2:17" x14ac:dyDescent="0.25">
      <c r="B93" s="7">
        <v>98</v>
      </c>
      <c r="C93" s="14" t="s">
        <v>279</v>
      </c>
      <c r="D93" s="9">
        <v>0</v>
      </c>
      <c r="E93" s="9">
        <v>208.41381000000001</v>
      </c>
      <c r="F93" s="9">
        <v>0</v>
      </c>
      <c r="G93" s="10" t="s">
        <v>49</v>
      </c>
      <c r="H93" s="10" t="s">
        <v>49</v>
      </c>
      <c r="I93" s="10" t="s">
        <v>49</v>
      </c>
      <c r="J93" s="9">
        <v>5.3221600000000002</v>
      </c>
      <c r="K93" s="9">
        <v>0</v>
      </c>
      <c r="L93" s="9" t="s">
        <v>365</v>
      </c>
      <c r="M93" s="9">
        <v>5.3221600000000002</v>
      </c>
      <c r="N93" s="15">
        <v>1.0000000000000001E-5</v>
      </c>
      <c r="O93" s="16">
        <v>0</v>
      </c>
      <c r="Q93" t="b">
        <f t="shared" si="1"/>
        <v>0</v>
      </c>
    </row>
    <row r="94" spans="2:17" x14ac:dyDescent="0.25">
      <c r="B94" s="7">
        <v>99</v>
      </c>
      <c r="C94" s="14" t="s">
        <v>280</v>
      </c>
      <c r="D94" s="9">
        <v>0</v>
      </c>
      <c r="E94" s="9">
        <v>7901.2797499999997</v>
      </c>
      <c r="F94" s="9">
        <v>13.52356</v>
      </c>
      <c r="G94" s="10" t="s">
        <v>49</v>
      </c>
      <c r="H94" s="10" t="s">
        <v>49</v>
      </c>
      <c r="I94" s="10" t="s">
        <v>49</v>
      </c>
      <c r="J94" s="9">
        <v>224.95775</v>
      </c>
      <c r="K94" s="9">
        <v>1.08188</v>
      </c>
      <c r="L94" s="9" t="s">
        <v>365</v>
      </c>
      <c r="M94" s="9">
        <v>226.03963999999999</v>
      </c>
      <c r="N94" s="15">
        <v>4.2299999999999998E-4</v>
      </c>
      <c r="O94" s="16">
        <v>0</v>
      </c>
      <c r="Q94" t="b">
        <f t="shared" si="1"/>
        <v>0</v>
      </c>
    </row>
    <row r="95" spans="2:17" x14ac:dyDescent="0.25">
      <c r="B95" s="7">
        <v>100</v>
      </c>
      <c r="C95" s="14" t="s">
        <v>281</v>
      </c>
      <c r="D95" s="9">
        <v>0</v>
      </c>
      <c r="E95" s="9">
        <v>608.91718000000003</v>
      </c>
      <c r="F95" s="9">
        <v>0</v>
      </c>
      <c r="G95" s="10" t="s">
        <v>49</v>
      </c>
      <c r="H95" s="10" t="s">
        <v>49</v>
      </c>
      <c r="I95" s="10" t="s">
        <v>49</v>
      </c>
      <c r="J95" s="9">
        <v>4.4220100000000002</v>
      </c>
      <c r="K95" s="9">
        <v>0</v>
      </c>
      <c r="L95" s="9" t="s">
        <v>365</v>
      </c>
      <c r="M95" s="9">
        <v>4.4220100000000002</v>
      </c>
      <c r="N95" s="15">
        <v>7.9999999999999996E-6</v>
      </c>
      <c r="O95" s="16">
        <v>0</v>
      </c>
      <c r="Q95" t="b">
        <f t="shared" si="1"/>
        <v>0</v>
      </c>
    </row>
    <row r="96" spans="2:17" x14ac:dyDescent="0.25">
      <c r="B96" s="7">
        <v>101</v>
      </c>
      <c r="C96" s="14" t="s">
        <v>282</v>
      </c>
      <c r="D96" s="9">
        <v>0</v>
      </c>
      <c r="E96" s="9">
        <v>590.55802000000006</v>
      </c>
      <c r="F96" s="9">
        <v>0</v>
      </c>
      <c r="G96" s="10" t="s">
        <v>49</v>
      </c>
      <c r="H96" s="10" t="s">
        <v>49</v>
      </c>
      <c r="I96" s="10" t="s">
        <v>49</v>
      </c>
      <c r="J96" s="9">
        <v>13.10122</v>
      </c>
      <c r="K96" s="9">
        <v>0</v>
      </c>
      <c r="L96" s="9" t="s">
        <v>365</v>
      </c>
      <c r="M96" s="9">
        <v>13.10122</v>
      </c>
      <c r="N96" s="15">
        <v>2.4000000000000001E-5</v>
      </c>
      <c r="O96" s="16">
        <v>0</v>
      </c>
      <c r="Q96" t="b">
        <f t="shared" si="1"/>
        <v>0</v>
      </c>
    </row>
    <row r="97" spans="2:17" x14ac:dyDescent="0.25">
      <c r="B97" s="7">
        <v>102</v>
      </c>
      <c r="C97" s="14" t="s">
        <v>283</v>
      </c>
      <c r="D97" s="9">
        <v>0</v>
      </c>
      <c r="E97" s="9">
        <v>55.483020000000003</v>
      </c>
      <c r="F97" s="9">
        <v>0</v>
      </c>
      <c r="G97" s="10" t="s">
        <v>49</v>
      </c>
      <c r="H97" s="10" t="s">
        <v>49</v>
      </c>
      <c r="I97" s="10" t="s">
        <v>49</v>
      </c>
      <c r="J97" s="9">
        <v>2.9554100000000001</v>
      </c>
      <c r="K97" s="9">
        <v>0</v>
      </c>
      <c r="L97" s="9" t="s">
        <v>365</v>
      </c>
      <c r="M97" s="9">
        <v>2.9554100000000001</v>
      </c>
      <c r="N97" s="15">
        <v>6.0000000000000002E-6</v>
      </c>
      <c r="O97" s="16">
        <v>0</v>
      </c>
      <c r="Q97" t="b">
        <f t="shared" si="1"/>
        <v>0</v>
      </c>
    </row>
    <row r="98" spans="2:17" x14ac:dyDescent="0.25">
      <c r="B98" s="7">
        <v>103</v>
      </c>
      <c r="C98" s="14" t="s">
        <v>284</v>
      </c>
      <c r="D98" s="9">
        <v>0</v>
      </c>
      <c r="E98" s="9">
        <v>18748.299360000001</v>
      </c>
      <c r="F98" s="9">
        <v>1054.1419699999999</v>
      </c>
      <c r="G98" s="10" t="s">
        <v>49</v>
      </c>
      <c r="H98" s="10" t="s">
        <v>49</v>
      </c>
      <c r="I98" s="10" t="s">
        <v>49</v>
      </c>
      <c r="J98" s="9">
        <v>444.27562</v>
      </c>
      <c r="K98" s="9">
        <v>84.331360000000004</v>
      </c>
      <c r="L98" s="9" t="s">
        <v>365</v>
      </c>
      <c r="M98" s="9">
        <v>528.60698000000002</v>
      </c>
      <c r="N98" s="15">
        <v>9.8799999999999995E-4</v>
      </c>
      <c r="O98" s="16">
        <v>0</v>
      </c>
      <c r="Q98" t="b">
        <f t="shared" si="1"/>
        <v>0</v>
      </c>
    </row>
    <row r="99" spans="2:17" x14ac:dyDescent="0.25">
      <c r="B99" s="7">
        <v>104</v>
      </c>
      <c r="C99" s="14" t="s">
        <v>285</v>
      </c>
      <c r="D99" s="9">
        <v>0</v>
      </c>
      <c r="E99" s="9">
        <v>3.3064200000000001</v>
      </c>
      <c r="F99" s="9">
        <v>0</v>
      </c>
      <c r="G99" s="10" t="s">
        <v>49</v>
      </c>
      <c r="H99" s="10" t="s">
        <v>49</v>
      </c>
      <c r="I99" s="10" t="s">
        <v>49</v>
      </c>
      <c r="J99" s="9">
        <v>0.16832</v>
      </c>
      <c r="K99" s="9">
        <v>0</v>
      </c>
      <c r="L99" s="9" t="s">
        <v>365</v>
      </c>
      <c r="M99" s="9">
        <v>0.16832</v>
      </c>
      <c r="N99" s="15">
        <v>0</v>
      </c>
      <c r="O99" s="16">
        <v>0</v>
      </c>
      <c r="Q99" t="b">
        <f t="shared" si="1"/>
        <v>0</v>
      </c>
    </row>
    <row r="100" spans="2:17" x14ac:dyDescent="0.25">
      <c r="B100" s="7">
        <v>105</v>
      </c>
      <c r="C100" s="14" t="s">
        <v>286</v>
      </c>
      <c r="D100" s="9">
        <v>0</v>
      </c>
      <c r="E100" s="9">
        <v>395.77035000000001</v>
      </c>
      <c r="F100" s="9">
        <v>0</v>
      </c>
      <c r="G100" s="10" t="s">
        <v>49</v>
      </c>
      <c r="H100" s="10" t="s">
        <v>49</v>
      </c>
      <c r="I100" s="10" t="s">
        <v>49</v>
      </c>
      <c r="J100" s="9">
        <v>12.797940000000001</v>
      </c>
      <c r="K100" s="9">
        <v>0</v>
      </c>
      <c r="L100" s="9" t="s">
        <v>365</v>
      </c>
      <c r="M100" s="9">
        <v>12.797940000000001</v>
      </c>
      <c r="N100" s="15">
        <v>2.4000000000000001E-5</v>
      </c>
      <c r="O100" s="16">
        <v>0</v>
      </c>
      <c r="Q100" t="b">
        <f t="shared" si="1"/>
        <v>0</v>
      </c>
    </row>
    <row r="101" spans="2:17" x14ac:dyDescent="0.25">
      <c r="B101" s="7">
        <v>106</v>
      </c>
      <c r="C101" s="14" t="s">
        <v>287</v>
      </c>
      <c r="D101" s="9">
        <v>0</v>
      </c>
      <c r="E101" s="9">
        <v>49.052930000000003</v>
      </c>
      <c r="F101" s="9">
        <v>0</v>
      </c>
      <c r="G101" s="10" t="s">
        <v>49</v>
      </c>
      <c r="H101" s="10" t="s">
        <v>49</v>
      </c>
      <c r="I101" s="10" t="s">
        <v>49</v>
      </c>
      <c r="J101" s="9">
        <v>0.73609000000000002</v>
      </c>
      <c r="K101" s="9">
        <v>0</v>
      </c>
      <c r="L101" s="9" t="s">
        <v>365</v>
      </c>
      <c r="M101" s="9">
        <v>0.73609000000000002</v>
      </c>
      <c r="N101" s="15">
        <v>9.9999999999999995E-7</v>
      </c>
      <c r="O101" s="16">
        <v>0</v>
      </c>
      <c r="Q101" t="b">
        <f t="shared" si="1"/>
        <v>0</v>
      </c>
    </row>
    <row r="102" spans="2:17" x14ac:dyDescent="0.25">
      <c r="B102" s="7">
        <v>107</v>
      </c>
      <c r="C102" s="14" t="s">
        <v>288</v>
      </c>
      <c r="D102" s="9">
        <v>0</v>
      </c>
      <c r="E102" s="9">
        <v>107.11953</v>
      </c>
      <c r="F102" s="9">
        <v>0</v>
      </c>
      <c r="G102" s="10" t="s">
        <v>49</v>
      </c>
      <c r="H102" s="10" t="s">
        <v>49</v>
      </c>
      <c r="I102" s="10" t="s">
        <v>49</v>
      </c>
      <c r="J102" s="9">
        <v>1.3857600000000001</v>
      </c>
      <c r="K102" s="9">
        <v>0</v>
      </c>
      <c r="L102" s="9" t="s">
        <v>365</v>
      </c>
      <c r="M102" s="9">
        <v>1.3857600000000001</v>
      </c>
      <c r="N102" s="15">
        <v>3.0000000000000001E-6</v>
      </c>
      <c r="O102" s="16">
        <v>0</v>
      </c>
      <c r="Q102" t="b">
        <f t="shared" si="1"/>
        <v>0</v>
      </c>
    </row>
    <row r="103" spans="2:17" x14ac:dyDescent="0.25">
      <c r="B103" s="7">
        <v>108</v>
      </c>
      <c r="C103" s="14" t="s">
        <v>289</v>
      </c>
      <c r="D103" s="9">
        <v>0</v>
      </c>
      <c r="E103" s="9">
        <v>796.60194000000001</v>
      </c>
      <c r="F103" s="9">
        <v>0</v>
      </c>
      <c r="G103" s="10" t="s">
        <v>49</v>
      </c>
      <c r="H103" s="10" t="s">
        <v>49</v>
      </c>
      <c r="I103" s="10" t="s">
        <v>49</v>
      </c>
      <c r="J103" s="9">
        <v>16.89113</v>
      </c>
      <c r="K103" s="9">
        <v>0</v>
      </c>
      <c r="L103" s="9" t="s">
        <v>365</v>
      </c>
      <c r="M103" s="9">
        <v>16.89113</v>
      </c>
      <c r="N103" s="15">
        <v>3.1999999999999999E-5</v>
      </c>
      <c r="O103" s="16">
        <v>0</v>
      </c>
      <c r="Q103" t="b">
        <f t="shared" si="1"/>
        <v>0</v>
      </c>
    </row>
    <row r="104" spans="2:17" x14ac:dyDescent="0.25">
      <c r="B104" s="7">
        <v>20</v>
      </c>
      <c r="C104" s="14" t="s">
        <v>194</v>
      </c>
      <c r="D104" s="9">
        <v>3230686.7892399998</v>
      </c>
      <c r="E104" s="9">
        <v>20546573.70978</v>
      </c>
      <c r="F104" s="9">
        <v>2283473.6172099998</v>
      </c>
      <c r="G104" s="10" t="s">
        <v>49</v>
      </c>
      <c r="H104" s="10" t="s">
        <v>49</v>
      </c>
      <c r="I104" s="10" t="s">
        <v>49</v>
      </c>
      <c r="J104" s="9">
        <v>521451.55391000002</v>
      </c>
      <c r="K104" s="9">
        <v>13308.64999</v>
      </c>
      <c r="L104" s="9">
        <v>0</v>
      </c>
      <c r="M104" s="9">
        <v>534760.20389999996</v>
      </c>
      <c r="N104" s="15"/>
      <c r="O104" s="16"/>
      <c r="Q104" t="b">
        <f t="shared" si="1"/>
        <v>0</v>
      </c>
    </row>
  </sheetData>
  <mergeCells count="8">
    <mergeCell ref="O3:O4"/>
    <mergeCell ref="B3:B4"/>
    <mergeCell ref="C3:C4"/>
    <mergeCell ref="D3:E3"/>
    <mergeCell ref="F3:G3"/>
    <mergeCell ref="H3:I3"/>
    <mergeCell ref="J3:M3"/>
    <mergeCell ref="N3:N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6"/>
  <sheetViews>
    <sheetView workbookViewId="0"/>
  </sheetViews>
  <sheetFormatPr defaultRowHeight="10.5" x14ac:dyDescent="0.25"/>
  <cols>
    <col min="1" max="1" width="26.7109375" style="49" bestFit="1" customWidth="1"/>
    <col min="2" max="9" width="18.85546875" style="95" customWidth="1"/>
    <col min="10" max="10" width="9.140625" style="49"/>
    <col min="11" max="11" width="9.85546875" style="49" bestFit="1" customWidth="1"/>
    <col min="12" max="16384" width="9.140625" style="49"/>
  </cols>
  <sheetData>
    <row r="2" spans="1:11" ht="15" x14ac:dyDescent="0.25">
      <c r="A2" s="162" t="s">
        <v>493</v>
      </c>
      <c r="B2" s="163"/>
      <c r="C2" s="163"/>
      <c r="D2" s="163"/>
      <c r="E2" s="163"/>
      <c r="F2" s="163"/>
      <c r="G2" s="163"/>
      <c r="H2" s="163"/>
      <c r="I2" s="164"/>
      <c r="K2" s="83" t="s">
        <v>476</v>
      </c>
    </row>
    <row r="3" spans="1:11" ht="15" customHeight="1" x14ac:dyDescent="0.25">
      <c r="A3" s="112" t="str">
        <f>CONCATENATE("Pr. 31. december ",Forside!$B$2)</f>
        <v>Pr. 31. december 2019</v>
      </c>
      <c r="B3" s="113"/>
      <c r="C3" s="113"/>
      <c r="D3" s="113"/>
      <c r="E3" s="113"/>
      <c r="F3" s="113"/>
      <c r="G3" s="113"/>
      <c r="H3" s="113"/>
      <c r="I3" s="114"/>
    </row>
    <row r="4" spans="1:11" ht="52.5" customHeight="1" x14ac:dyDescent="0.25">
      <c r="A4" s="39" t="s">
        <v>435</v>
      </c>
      <c r="B4" s="126" t="s">
        <v>478</v>
      </c>
      <c r="C4" s="128"/>
      <c r="D4" s="128"/>
      <c r="E4" s="127"/>
      <c r="F4" s="126" t="s">
        <v>479</v>
      </c>
      <c r="G4" s="127"/>
      <c r="H4" s="170" t="s">
        <v>480</v>
      </c>
      <c r="I4" s="127"/>
    </row>
    <row r="5" spans="1:11" ht="63" customHeight="1" x14ac:dyDescent="0.25">
      <c r="A5" s="165" t="s">
        <v>494</v>
      </c>
      <c r="B5" s="171" t="s">
        <v>487</v>
      </c>
      <c r="C5" s="167" t="s">
        <v>481</v>
      </c>
      <c r="D5" s="168"/>
      <c r="E5" s="169"/>
      <c r="F5" s="171" t="s">
        <v>490</v>
      </c>
      <c r="G5" s="171" t="s">
        <v>491</v>
      </c>
      <c r="H5" s="172"/>
      <c r="I5" s="171" t="s">
        <v>488</v>
      </c>
    </row>
    <row r="6" spans="1:11" ht="31.5" customHeight="1" x14ac:dyDescent="0.25">
      <c r="A6" s="166"/>
      <c r="B6" s="124"/>
      <c r="C6" s="89"/>
      <c r="D6" s="90" t="s">
        <v>489</v>
      </c>
      <c r="E6" s="90" t="s">
        <v>483</v>
      </c>
      <c r="F6" s="124"/>
      <c r="G6" s="124"/>
      <c r="H6" s="172"/>
      <c r="I6" s="124"/>
    </row>
    <row r="7" spans="1:11" ht="14.25" customHeight="1" x14ac:dyDescent="0.25">
      <c r="A7" s="91" t="s">
        <v>484</v>
      </c>
      <c r="B7" s="92">
        <v>0</v>
      </c>
      <c r="C7" s="92">
        <v>42691</v>
      </c>
      <c r="D7" s="92">
        <v>42691</v>
      </c>
      <c r="E7" s="92">
        <v>42667</v>
      </c>
      <c r="F7" s="92">
        <v>0</v>
      </c>
      <c r="G7" s="92">
        <v>37187</v>
      </c>
      <c r="H7" s="92">
        <v>2688</v>
      </c>
      <c r="I7" s="92">
        <v>2688</v>
      </c>
    </row>
    <row r="8" spans="1:11" s="100" customFormat="1" ht="14.25" customHeight="1" x14ac:dyDescent="0.25">
      <c r="A8" s="98" t="s">
        <v>507</v>
      </c>
      <c r="B8" s="99">
        <v>0</v>
      </c>
      <c r="C8" s="99">
        <v>0</v>
      </c>
      <c r="D8" s="99">
        <v>0</v>
      </c>
      <c r="E8" s="99">
        <v>0</v>
      </c>
      <c r="F8" s="99">
        <v>0</v>
      </c>
      <c r="G8" s="99">
        <v>0</v>
      </c>
      <c r="H8" s="99">
        <v>0</v>
      </c>
      <c r="I8" s="99">
        <v>0</v>
      </c>
    </row>
    <row r="9" spans="1:11" s="100" customFormat="1" ht="14.25" customHeight="1" x14ac:dyDescent="0.25">
      <c r="A9" s="98" t="s">
        <v>508</v>
      </c>
      <c r="B9" s="99">
        <v>0</v>
      </c>
      <c r="C9" s="99">
        <v>0</v>
      </c>
      <c r="D9" s="99">
        <v>0</v>
      </c>
      <c r="E9" s="99">
        <v>0</v>
      </c>
      <c r="F9" s="99">
        <v>0</v>
      </c>
      <c r="G9" s="99">
        <v>0</v>
      </c>
      <c r="H9" s="99">
        <v>0</v>
      </c>
      <c r="I9" s="99">
        <v>0</v>
      </c>
    </row>
    <row r="10" spans="1:11" s="100" customFormat="1" ht="14.25" customHeight="1" x14ac:dyDescent="0.25">
      <c r="A10" s="98" t="s">
        <v>509</v>
      </c>
      <c r="B10" s="99">
        <v>0</v>
      </c>
      <c r="C10" s="99">
        <v>0</v>
      </c>
      <c r="D10" s="99">
        <v>0</v>
      </c>
      <c r="E10" s="99">
        <v>0</v>
      </c>
      <c r="F10" s="99">
        <v>0</v>
      </c>
      <c r="G10" s="99">
        <v>0</v>
      </c>
      <c r="H10" s="99">
        <v>0</v>
      </c>
      <c r="I10" s="99">
        <v>0</v>
      </c>
    </row>
    <row r="11" spans="1:11" s="100" customFormat="1" ht="14.25" customHeight="1" x14ac:dyDescent="0.25">
      <c r="A11" s="98" t="s">
        <v>510</v>
      </c>
      <c r="B11" s="99">
        <v>0</v>
      </c>
      <c r="C11" s="99">
        <v>0</v>
      </c>
      <c r="D11" s="99">
        <v>0</v>
      </c>
      <c r="E11" s="99">
        <v>0</v>
      </c>
      <c r="F11" s="99">
        <v>0</v>
      </c>
      <c r="G11" s="99">
        <v>0</v>
      </c>
      <c r="H11" s="99">
        <v>0</v>
      </c>
      <c r="I11" s="99">
        <v>0</v>
      </c>
    </row>
    <row r="12" spans="1:11" s="100" customFormat="1" ht="14.25" customHeight="1" x14ac:dyDescent="0.25">
      <c r="A12" s="98" t="s">
        <v>514</v>
      </c>
      <c r="B12" s="99">
        <v>0</v>
      </c>
      <c r="C12" s="99">
        <v>0</v>
      </c>
      <c r="D12" s="99">
        <v>0</v>
      </c>
      <c r="E12" s="99">
        <v>0</v>
      </c>
      <c r="F12" s="99">
        <v>0</v>
      </c>
      <c r="G12" s="99">
        <v>0</v>
      </c>
      <c r="H12" s="99">
        <v>0</v>
      </c>
      <c r="I12" s="99">
        <v>0</v>
      </c>
    </row>
    <row r="13" spans="1:11" s="100" customFormat="1" ht="14.25" customHeight="1" x14ac:dyDescent="0.25">
      <c r="A13" s="98" t="s">
        <v>511</v>
      </c>
      <c r="B13" s="99">
        <v>0</v>
      </c>
      <c r="C13" s="99">
        <v>42691</v>
      </c>
      <c r="D13" s="99">
        <v>42691</v>
      </c>
      <c r="E13" s="99">
        <v>42667</v>
      </c>
      <c r="F13" s="99">
        <v>0</v>
      </c>
      <c r="G13" s="99">
        <v>37187</v>
      </c>
      <c r="H13" s="99">
        <v>2688</v>
      </c>
      <c r="I13" s="99">
        <v>2688</v>
      </c>
    </row>
    <row r="14" spans="1:11" ht="14.25" customHeight="1" x14ac:dyDescent="0.25">
      <c r="A14" s="91" t="s">
        <v>485</v>
      </c>
      <c r="B14" s="92">
        <v>0</v>
      </c>
      <c r="C14" s="92">
        <v>0</v>
      </c>
      <c r="D14" s="92">
        <v>0</v>
      </c>
      <c r="E14" s="92">
        <v>0</v>
      </c>
      <c r="F14" s="92">
        <v>0</v>
      </c>
      <c r="G14" s="92">
        <v>0</v>
      </c>
      <c r="H14" s="92">
        <v>0</v>
      </c>
      <c r="I14" s="92">
        <v>0</v>
      </c>
    </row>
    <row r="15" spans="1:11" ht="14.25" customHeight="1" x14ac:dyDescent="0.25">
      <c r="A15" s="91" t="s">
        <v>486</v>
      </c>
      <c r="B15" s="92">
        <v>0</v>
      </c>
      <c r="C15" s="92">
        <v>0</v>
      </c>
      <c r="D15" s="92">
        <v>0</v>
      </c>
      <c r="E15" s="92">
        <v>0</v>
      </c>
      <c r="F15" s="92">
        <v>0</v>
      </c>
      <c r="G15" s="92">
        <v>0</v>
      </c>
      <c r="H15" s="92">
        <v>0</v>
      </c>
      <c r="I15" s="92">
        <v>0</v>
      </c>
    </row>
    <row r="16" spans="1:11" ht="14.25" customHeight="1" x14ac:dyDescent="0.25">
      <c r="A16" s="93" t="s">
        <v>194</v>
      </c>
      <c r="B16" s="94">
        <v>0</v>
      </c>
      <c r="C16" s="94">
        <v>0</v>
      </c>
      <c r="D16" s="94">
        <v>0</v>
      </c>
      <c r="E16" s="94">
        <v>0</v>
      </c>
      <c r="F16" s="94">
        <v>0</v>
      </c>
      <c r="G16" s="94">
        <v>0</v>
      </c>
      <c r="H16" s="94">
        <v>0</v>
      </c>
      <c r="I16" s="94">
        <v>0</v>
      </c>
    </row>
  </sheetData>
  <sheetProtection password="E1CC" sheet="1" objects="1" scenarios="1"/>
  <mergeCells count="12">
    <mergeCell ref="A2:I2"/>
    <mergeCell ref="A5:A6"/>
    <mergeCell ref="A3:I3"/>
    <mergeCell ref="C5:E5"/>
    <mergeCell ref="B4:E4"/>
    <mergeCell ref="F4:G4"/>
    <mergeCell ref="H4:I4"/>
    <mergeCell ref="F5:F6"/>
    <mergeCell ref="G5:G6"/>
    <mergeCell ref="I5:I6"/>
    <mergeCell ref="B5:B6"/>
    <mergeCell ref="H5:H6"/>
  </mergeCells>
  <hyperlinks>
    <hyperlink ref="K2" location="Forside!A1" display="Forside"/>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56"/>
  <sheetViews>
    <sheetView workbookViewId="0">
      <selection activeCell="Q1" sqref="Q1:Q1048576"/>
    </sheetView>
  </sheetViews>
  <sheetFormatPr defaultRowHeight="10.5" x14ac:dyDescent="0.25"/>
  <cols>
    <col min="1" max="1" width="29" style="49" bestFit="1" customWidth="1"/>
    <col min="2" max="16" width="15" style="49" customWidth="1"/>
    <col min="17" max="17" width="9.140625" style="49"/>
    <col min="18" max="18" width="9.85546875" style="49" bestFit="1" customWidth="1"/>
    <col min="19" max="16384" width="9.140625" style="49"/>
  </cols>
  <sheetData>
    <row r="2" spans="1:15" ht="15" x14ac:dyDescent="0.25">
      <c r="A2" s="162" t="s">
        <v>504</v>
      </c>
      <c r="B2" s="163"/>
      <c r="C2" s="163"/>
      <c r="D2" s="163"/>
      <c r="E2" s="163"/>
      <c r="F2" s="163"/>
      <c r="G2" s="163"/>
      <c r="H2" s="163"/>
      <c r="I2" s="163"/>
      <c r="J2" s="163"/>
      <c r="K2" s="163"/>
      <c r="L2" s="163"/>
      <c r="M2" s="164"/>
      <c r="O2" s="83" t="s">
        <v>476</v>
      </c>
    </row>
    <row r="3" spans="1:15" ht="15" customHeight="1" x14ac:dyDescent="0.25">
      <c r="A3" s="175" t="str">
        <f>CONCATENATE("Pr. 31. december ",Forside!$B$2)</f>
        <v>Pr. 31. december 2019</v>
      </c>
      <c r="B3" s="175"/>
      <c r="C3" s="175"/>
      <c r="D3" s="175"/>
      <c r="E3" s="175"/>
      <c r="F3" s="175"/>
      <c r="G3" s="175"/>
      <c r="H3" s="175"/>
      <c r="I3" s="175"/>
      <c r="J3" s="175"/>
      <c r="K3" s="175"/>
      <c r="L3" s="175"/>
      <c r="M3" s="175"/>
    </row>
    <row r="4" spans="1:15" ht="15" customHeight="1" x14ac:dyDescent="0.25">
      <c r="A4" s="39" t="s">
        <v>435</v>
      </c>
      <c r="B4" s="126" t="s">
        <v>505</v>
      </c>
      <c r="C4" s="128"/>
      <c r="D4" s="128"/>
      <c r="E4" s="128"/>
      <c r="F4" s="128"/>
      <c r="G4" s="128"/>
      <c r="H4" s="128"/>
      <c r="I4" s="128"/>
      <c r="J4" s="128"/>
      <c r="K4" s="128"/>
      <c r="L4" s="128"/>
      <c r="M4" s="127"/>
    </row>
    <row r="5" spans="1:15" ht="15.75" customHeight="1" x14ac:dyDescent="0.25">
      <c r="A5" s="165" t="s">
        <v>516</v>
      </c>
      <c r="B5" s="167" t="s">
        <v>515</v>
      </c>
      <c r="C5" s="180"/>
      <c r="D5" s="181"/>
      <c r="E5" s="167" t="s">
        <v>506</v>
      </c>
      <c r="F5" s="180"/>
      <c r="G5" s="180"/>
      <c r="H5" s="180"/>
      <c r="I5" s="180"/>
      <c r="J5" s="180"/>
      <c r="K5" s="180"/>
      <c r="L5" s="180"/>
      <c r="M5" s="181"/>
    </row>
    <row r="6" spans="1:15" ht="73.5" x14ac:dyDescent="0.25">
      <c r="A6" s="166"/>
      <c r="B6" s="102"/>
      <c r="C6" s="90" t="s">
        <v>524</v>
      </c>
      <c r="D6" s="90" t="s">
        <v>517</v>
      </c>
      <c r="E6" s="88"/>
      <c r="F6" s="90" t="s">
        <v>525</v>
      </c>
      <c r="G6" s="90" t="s">
        <v>518</v>
      </c>
      <c r="H6" s="90" t="s">
        <v>519</v>
      </c>
      <c r="I6" s="90" t="s">
        <v>520</v>
      </c>
      <c r="J6" s="90" t="s">
        <v>521</v>
      </c>
      <c r="K6" s="90" t="s">
        <v>522</v>
      </c>
      <c r="L6" s="90" t="s">
        <v>523</v>
      </c>
      <c r="M6" s="90" t="s">
        <v>482</v>
      </c>
    </row>
    <row r="7" spans="1:15" ht="14.25" customHeight="1" x14ac:dyDescent="0.25">
      <c r="A7" s="91" t="s">
        <v>484</v>
      </c>
      <c r="B7" s="96">
        <v>13512660</v>
      </c>
      <c r="C7" s="96">
        <v>13493011</v>
      </c>
      <c r="D7" s="96">
        <v>19649</v>
      </c>
      <c r="E7" s="96">
        <v>123768</v>
      </c>
      <c r="F7" s="96">
        <v>110599</v>
      </c>
      <c r="G7" s="96">
        <v>5014</v>
      </c>
      <c r="H7" s="96">
        <v>2090</v>
      </c>
      <c r="I7" s="96">
        <v>5182</v>
      </c>
      <c r="J7" s="96">
        <v>878</v>
      </c>
      <c r="K7" s="96">
        <v>5</v>
      </c>
      <c r="L7" s="96">
        <v>0</v>
      </c>
      <c r="M7" s="96">
        <v>123229</v>
      </c>
    </row>
    <row r="8" spans="1:15" s="100" customFormat="1" ht="14.25" customHeight="1" x14ac:dyDescent="0.25">
      <c r="A8" s="98" t="s">
        <v>507</v>
      </c>
      <c r="B8" s="101">
        <v>0</v>
      </c>
      <c r="C8" s="101">
        <v>0</v>
      </c>
      <c r="D8" s="101">
        <v>0</v>
      </c>
      <c r="E8" s="101">
        <v>0</v>
      </c>
      <c r="F8" s="101">
        <v>0</v>
      </c>
      <c r="G8" s="101">
        <v>0</v>
      </c>
      <c r="H8" s="101">
        <v>0</v>
      </c>
      <c r="I8" s="101">
        <v>0</v>
      </c>
      <c r="J8" s="101">
        <v>0</v>
      </c>
      <c r="K8" s="101">
        <v>0</v>
      </c>
      <c r="L8" s="101">
        <v>0</v>
      </c>
      <c r="M8" s="101">
        <v>0</v>
      </c>
    </row>
    <row r="9" spans="1:15" s="100" customFormat="1" ht="14.25" customHeight="1" x14ac:dyDescent="0.25">
      <c r="A9" s="98" t="s">
        <v>508</v>
      </c>
      <c r="B9" s="101">
        <v>0</v>
      </c>
      <c r="C9" s="101">
        <v>0</v>
      </c>
      <c r="D9" s="101">
        <v>0</v>
      </c>
      <c r="E9" s="101">
        <v>0</v>
      </c>
      <c r="F9" s="101">
        <v>0</v>
      </c>
      <c r="G9" s="101">
        <v>0</v>
      </c>
      <c r="H9" s="101">
        <v>0</v>
      </c>
      <c r="I9" s="101">
        <v>0</v>
      </c>
      <c r="J9" s="101">
        <v>0</v>
      </c>
      <c r="K9" s="101">
        <v>0</v>
      </c>
      <c r="L9" s="101">
        <v>0</v>
      </c>
      <c r="M9" s="101">
        <v>0</v>
      </c>
    </row>
    <row r="10" spans="1:15" s="100" customFormat="1" ht="14.25" customHeight="1" x14ac:dyDescent="0.25">
      <c r="A10" s="98" t="s">
        <v>509</v>
      </c>
      <c r="B10" s="101">
        <v>0</v>
      </c>
      <c r="C10" s="101">
        <v>0</v>
      </c>
      <c r="D10" s="101">
        <v>0</v>
      </c>
      <c r="E10" s="101">
        <v>0</v>
      </c>
      <c r="F10" s="101">
        <v>0</v>
      </c>
      <c r="G10" s="101">
        <v>0</v>
      </c>
      <c r="H10" s="101">
        <v>0</v>
      </c>
      <c r="I10" s="101">
        <v>0</v>
      </c>
      <c r="J10" s="101">
        <v>0</v>
      </c>
      <c r="K10" s="101">
        <v>0</v>
      </c>
      <c r="L10" s="101">
        <v>0</v>
      </c>
      <c r="M10" s="101">
        <v>0</v>
      </c>
    </row>
    <row r="11" spans="1:15" s="100" customFormat="1" ht="14.25" customHeight="1" x14ac:dyDescent="0.25">
      <c r="A11" s="98" t="s">
        <v>510</v>
      </c>
      <c r="B11" s="101">
        <v>269248</v>
      </c>
      <c r="C11" s="101">
        <v>269248</v>
      </c>
      <c r="D11" s="101">
        <v>0</v>
      </c>
      <c r="E11" s="101">
        <v>0</v>
      </c>
      <c r="F11" s="101">
        <v>0</v>
      </c>
      <c r="G11" s="101">
        <v>0</v>
      </c>
      <c r="H11" s="101">
        <v>0</v>
      </c>
      <c r="I11" s="101">
        <v>0</v>
      </c>
      <c r="J11" s="101">
        <v>0</v>
      </c>
      <c r="K11" s="101">
        <v>0</v>
      </c>
      <c r="L11" s="101">
        <v>0</v>
      </c>
      <c r="M11" s="101">
        <v>0</v>
      </c>
    </row>
    <row r="12" spans="1:15" s="100" customFormat="1" ht="14.25" customHeight="1" x14ac:dyDescent="0.25">
      <c r="A12" s="98" t="s">
        <v>514</v>
      </c>
      <c r="B12" s="101">
        <v>910910</v>
      </c>
      <c r="C12" s="101">
        <v>910856</v>
      </c>
      <c r="D12" s="101">
        <v>54</v>
      </c>
      <c r="E12" s="101">
        <v>17488</v>
      </c>
      <c r="F12" s="101">
        <v>16976</v>
      </c>
      <c r="G12" s="101">
        <v>0</v>
      </c>
      <c r="H12" s="101">
        <v>0</v>
      </c>
      <c r="I12" s="101">
        <v>500</v>
      </c>
      <c r="J12" s="101">
        <v>12</v>
      </c>
      <c r="K12" s="101">
        <v>0</v>
      </c>
      <c r="L12" s="101">
        <v>0</v>
      </c>
      <c r="M12" s="101">
        <v>17488</v>
      </c>
    </row>
    <row r="13" spans="1:15" s="100" customFormat="1" ht="14.25" customHeight="1" x14ac:dyDescent="0.25">
      <c r="A13" s="98" t="s">
        <v>512</v>
      </c>
      <c r="B13" s="101">
        <v>625232</v>
      </c>
      <c r="C13" s="101">
        <v>625178</v>
      </c>
      <c r="D13" s="101">
        <v>54</v>
      </c>
      <c r="E13" s="101">
        <v>0</v>
      </c>
      <c r="F13" s="101">
        <v>0</v>
      </c>
      <c r="G13" s="101">
        <v>0</v>
      </c>
      <c r="H13" s="101">
        <v>0</v>
      </c>
      <c r="I13" s="101">
        <v>0</v>
      </c>
      <c r="J13" s="101">
        <v>0</v>
      </c>
      <c r="K13" s="101">
        <v>0</v>
      </c>
      <c r="L13" s="101">
        <v>0</v>
      </c>
      <c r="M13" s="101">
        <v>0</v>
      </c>
    </row>
    <row r="14" spans="1:15" s="100" customFormat="1" ht="14.25" customHeight="1" x14ac:dyDescent="0.25">
      <c r="A14" s="98" t="s">
        <v>511</v>
      </c>
      <c r="B14" s="101">
        <v>12332502</v>
      </c>
      <c r="C14" s="101">
        <v>12312907</v>
      </c>
      <c r="D14" s="101">
        <v>19595</v>
      </c>
      <c r="E14" s="101">
        <v>106280</v>
      </c>
      <c r="F14" s="101">
        <v>93623</v>
      </c>
      <c r="G14" s="101">
        <v>5014</v>
      </c>
      <c r="H14" s="101">
        <v>2090</v>
      </c>
      <c r="I14" s="101">
        <v>4682</v>
      </c>
      <c r="J14" s="101">
        <v>866</v>
      </c>
      <c r="K14" s="101">
        <v>5</v>
      </c>
      <c r="L14" s="101">
        <v>0</v>
      </c>
      <c r="M14" s="101">
        <v>105741</v>
      </c>
    </row>
    <row r="15" spans="1:15" ht="14.25" customHeight="1" x14ac:dyDescent="0.25">
      <c r="A15" s="91" t="s">
        <v>485</v>
      </c>
      <c r="B15" s="96">
        <v>0</v>
      </c>
      <c r="C15" s="96">
        <v>0</v>
      </c>
      <c r="D15" s="96">
        <v>0</v>
      </c>
      <c r="E15" s="96">
        <v>0</v>
      </c>
      <c r="F15" s="96">
        <v>0</v>
      </c>
      <c r="G15" s="96">
        <v>0</v>
      </c>
      <c r="H15" s="96">
        <v>0</v>
      </c>
      <c r="I15" s="96">
        <v>0</v>
      </c>
      <c r="J15" s="96">
        <v>0</v>
      </c>
      <c r="K15" s="96">
        <v>0</v>
      </c>
      <c r="L15" s="96">
        <v>0</v>
      </c>
      <c r="M15" s="96">
        <v>0</v>
      </c>
    </row>
    <row r="16" spans="1:15" s="100" customFormat="1" ht="14.25" customHeight="1" x14ac:dyDescent="0.25">
      <c r="A16" s="98" t="s">
        <v>507</v>
      </c>
      <c r="B16" s="101">
        <v>0</v>
      </c>
      <c r="C16" s="101">
        <v>0</v>
      </c>
      <c r="D16" s="101">
        <v>0</v>
      </c>
      <c r="E16" s="101">
        <v>0</v>
      </c>
      <c r="F16" s="101">
        <v>0</v>
      </c>
      <c r="G16" s="101">
        <v>0</v>
      </c>
      <c r="H16" s="101">
        <v>0</v>
      </c>
      <c r="I16" s="101">
        <v>0</v>
      </c>
      <c r="J16" s="101">
        <v>0</v>
      </c>
      <c r="K16" s="101">
        <v>0</v>
      </c>
      <c r="L16" s="101">
        <v>0</v>
      </c>
      <c r="M16" s="101">
        <v>0</v>
      </c>
    </row>
    <row r="17" spans="1:16" s="100" customFormat="1" ht="14.25" customHeight="1" x14ac:dyDescent="0.25">
      <c r="A17" s="98" t="s">
        <v>508</v>
      </c>
      <c r="B17" s="101">
        <v>0</v>
      </c>
      <c r="C17" s="101">
        <v>0</v>
      </c>
      <c r="D17" s="101">
        <v>0</v>
      </c>
      <c r="E17" s="101">
        <v>0</v>
      </c>
      <c r="F17" s="101">
        <v>0</v>
      </c>
      <c r="G17" s="101">
        <v>0</v>
      </c>
      <c r="H17" s="101">
        <v>0</v>
      </c>
      <c r="I17" s="101">
        <v>0</v>
      </c>
      <c r="J17" s="101">
        <v>0</v>
      </c>
      <c r="K17" s="101">
        <v>0</v>
      </c>
      <c r="L17" s="101">
        <v>0</v>
      </c>
      <c r="M17" s="101">
        <v>0</v>
      </c>
    </row>
    <row r="18" spans="1:16" s="100" customFormat="1" ht="14.25" customHeight="1" x14ac:dyDescent="0.25">
      <c r="A18" s="98" t="s">
        <v>509</v>
      </c>
      <c r="B18" s="101">
        <v>0</v>
      </c>
      <c r="C18" s="101">
        <v>0</v>
      </c>
      <c r="D18" s="101">
        <v>0</v>
      </c>
      <c r="E18" s="101">
        <v>0</v>
      </c>
      <c r="F18" s="101">
        <v>0</v>
      </c>
      <c r="G18" s="101">
        <v>0</v>
      </c>
      <c r="H18" s="101">
        <v>0</v>
      </c>
      <c r="I18" s="101">
        <v>0</v>
      </c>
      <c r="J18" s="101">
        <v>0</v>
      </c>
      <c r="K18" s="101">
        <v>0</v>
      </c>
      <c r="L18" s="101">
        <v>0</v>
      </c>
      <c r="M18" s="101">
        <v>0</v>
      </c>
    </row>
    <row r="19" spans="1:16" s="100" customFormat="1" ht="14.25" customHeight="1" x14ac:dyDescent="0.25">
      <c r="A19" s="98" t="s">
        <v>510</v>
      </c>
      <c r="B19" s="101">
        <v>0</v>
      </c>
      <c r="C19" s="101">
        <v>0</v>
      </c>
      <c r="D19" s="101">
        <v>0</v>
      </c>
      <c r="E19" s="101">
        <v>0</v>
      </c>
      <c r="F19" s="101">
        <v>0</v>
      </c>
      <c r="G19" s="101">
        <v>0</v>
      </c>
      <c r="H19" s="101">
        <v>0</v>
      </c>
      <c r="I19" s="101">
        <v>0</v>
      </c>
      <c r="J19" s="101">
        <v>0</v>
      </c>
      <c r="K19" s="101">
        <v>0</v>
      </c>
      <c r="L19" s="101">
        <v>0</v>
      </c>
      <c r="M19" s="101">
        <v>0</v>
      </c>
    </row>
    <row r="20" spans="1:16" s="100" customFormat="1" ht="14.25" customHeight="1" x14ac:dyDescent="0.25">
      <c r="A20" s="98" t="s">
        <v>514</v>
      </c>
      <c r="B20" s="101">
        <v>0</v>
      </c>
      <c r="C20" s="101">
        <v>0</v>
      </c>
      <c r="D20" s="101">
        <v>0</v>
      </c>
      <c r="E20" s="101">
        <v>0</v>
      </c>
      <c r="F20" s="101">
        <v>0</v>
      </c>
      <c r="G20" s="101">
        <v>0</v>
      </c>
      <c r="H20" s="101">
        <v>0</v>
      </c>
      <c r="I20" s="101">
        <v>0</v>
      </c>
      <c r="J20" s="101">
        <v>0</v>
      </c>
      <c r="K20" s="101">
        <v>0</v>
      </c>
      <c r="L20" s="101">
        <v>0</v>
      </c>
      <c r="M20" s="101">
        <v>0</v>
      </c>
    </row>
    <row r="21" spans="1:16" ht="14.25" customHeight="1" x14ac:dyDescent="0.25">
      <c r="A21" s="91" t="s">
        <v>513</v>
      </c>
      <c r="B21" s="96">
        <v>12367461</v>
      </c>
      <c r="C21" s="96">
        <v>12367381</v>
      </c>
      <c r="D21" s="96">
        <v>80</v>
      </c>
      <c r="E21" s="96">
        <v>12386</v>
      </c>
      <c r="F21" s="96">
        <v>12335</v>
      </c>
      <c r="G21" s="96">
        <v>35</v>
      </c>
      <c r="H21" s="96">
        <v>12</v>
      </c>
      <c r="I21" s="96">
        <v>0</v>
      </c>
      <c r="J21" s="96">
        <v>4</v>
      </c>
      <c r="K21" s="96">
        <v>0</v>
      </c>
      <c r="L21" s="96">
        <v>0</v>
      </c>
      <c r="M21" s="96">
        <v>12317</v>
      </c>
    </row>
    <row r="22" spans="1:16" s="100" customFormat="1" ht="14.25" customHeight="1" x14ac:dyDescent="0.25">
      <c r="A22" s="98" t="s">
        <v>507</v>
      </c>
      <c r="B22" s="101">
        <v>0</v>
      </c>
      <c r="C22" s="101">
        <v>0</v>
      </c>
      <c r="D22" s="101">
        <v>0</v>
      </c>
      <c r="E22" s="101">
        <v>0</v>
      </c>
      <c r="F22" s="101">
        <v>0</v>
      </c>
      <c r="G22" s="101">
        <v>0</v>
      </c>
      <c r="H22" s="101">
        <v>0</v>
      </c>
      <c r="I22" s="101">
        <v>0</v>
      </c>
      <c r="J22" s="101">
        <v>0</v>
      </c>
      <c r="K22" s="101">
        <v>0</v>
      </c>
      <c r="L22" s="101">
        <v>0</v>
      </c>
      <c r="M22" s="101">
        <v>0</v>
      </c>
    </row>
    <row r="23" spans="1:16" s="100" customFormat="1" ht="14.25" customHeight="1" x14ac:dyDescent="0.25">
      <c r="A23" s="98" t="s">
        <v>508</v>
      </c>
      <c r="B23" s="101">
        <v>0</v>
      </c>
      <c r="C23" s="101">
        <v>0</v>
      </c>
      <c r="D23" s="101">
        <v>0</v>
      </c>
      <c r="E23" s="101">
        <v>0</v>
      </c>
      <c r="F23" s="101">
        <v>0</v>
      </c>
      <c r="G23" s="101">
        <v>0</v>
      </c>
      <c r="H23" s="101">
        <v>0</v>
      </c>
      <c r="I23" s="101">
        <v>0</v>
      </c>
      <c r="J23" s="101">
        <v>0</v>
      </c>
      <c r="K23" s="101">
        <v>0</v>
      </c>
      <c r="L23" s="101">
        <v>0</v>
      </c>
      <c r="M23" s="101">
        <v>0</v>
      </c>
    </row>
    <row r="24" spans="1:16" s="100" customFormat="1" ht="14.25" customHeight="1" x14ac:dyDescent="0.25">
      <c r="A24" s="98" t="s">
        <v>509</v>
      </c>
      <c r="B24" s="101">
        <v>0</v>
      </c>
      <c r="C24" s="101">
        <v>0</v>
      </c>
      <c r="D24" s="101">
        <v>0</v>
      </c>
      <c r="E24" s="101">
        <v>0</v>
      </c>
      <c r="F24" s="101">
        <v>0</v>
      </c>
      <c r="G24" s="101">
        <v>0</v>
      </c>
      <c r="H24" s="101">
        <v>0</v>
      </c>
      <c r="I24" s="101">
        <v>0</v>
      </c>
      <c r="J24" s="101">
        <v>0</v>
      </c>
      <c r="K24" s="101">
        <v>0</v>
      </c>
      <c r="L24" s="101">
        <v>0</v>
      </c>
      <c r="M24" s="101">
        <v>0</v>
      </c>
    </row>
    <row r="25" spans="1:16" s="100" customFormat="1" ht="14.25" customHeight="1" x14ac:dyDescent="0.25">
      <c r="A25" s="98" t="s">
        <v>510</v>
      </c>
      <c r="B25" s="101">
        <v>204280</v>
      </c>
      <c r="C25" s="101">
        <v>204280</v>
      </c>
      <c r="D25" s="101">
        <v>0</v>
      </c>
      <c r="E25" s="101">
        <v>0</v>
      </c>
      <c r="F25" s="101">
        <v>0</v>
      </c>
      <c r="G25" s="101">
        <v>0</v>
      </c>
      <c r="H25" s="101">
        <v>0</v>
      </c>
      <c r="I25" s="101">
        <v>0</v>
      </c>
      <c r="J25" s="101">
        <v>0</v>
      </c>
      <c r="K25" s="101">
        <v>0</v>
      </c>
      <c r="L25" s="101">
        <v>0</v>
      </c>
      <c r="M25" s="101">
        <v>0</v>
      </c>
    </row>
    <row r="26" spans="1:16" s="100" customFormat="1" ht="14.25" customHeight="1" x14ac:dyDescent="0.25">
      <c r="A26" s="98" t="s">
        <v>514</v>
      </c>
      <c r="B26" s="101">
        <v>925138</v>
      </c>
      <c r="C26" s="101">
        <v>925129</v>
      </c>
      <c r="D26" s="101">
        <v>9</v>
      </c>
      <c r="E26" s="101">
        <v>3084</v>
      </c>
      <c r="F26" s="101">
        <v>3084</v>
      </c>
      <c r="G26" s="101">
        <v>0</v>
      </c>
      <c r="H26" s="101">
        <v>0</v>
      </c>
      <c r="I26" s="101">
        <v>0</v>
      </c>
      <c r="J26" s="101">
        <v>0</v>
      </c>
      <c r="K26" s="101">
        <v>0</v>
      </c>
      <c r="L26" s="101">
        <v>0</v>
      </c>
      <c r="M26" s="101">
        <v>3084</v>
      </c>
    </row>
    <row r="27" spans="1:16" s="100" customFormat="1" ht="14.25" customHeight="1" x14ac:dyDescent="0.25">
      <c r="A27" s="98" t="s">
        <v>511</v>
      </c>
      <c r="B27" s="101">
        <v>11238043</v>
      </c>
      <c r="C27" s="101">
        <v>11237972</v>
      </c>
      <c r="D27" s="101">
        <v>71</v>
      </c>
      <c r="E27" s="101">
        <v>9302</v>
      </c>
      <c r="F27" s="101">
        <v>9251</v>
      </c>
      <c r="G27" s="101">
        <v>35</v>
      </c>
      <c r="H27" s="101">
        <v>12</v>
      </c>
      <c r="I27" s="101">
        <v>0</v>
      </c>
      <c r="J27" s="101">
        <v>4</v>
      </c>
      <c r="K27" s="101">
        <v>0</v>
      </c>
      <c r="L27" s="101">
        <v>0</v>
      </c>
      <c r="M27" s="101">
        <v>9233</v>
      </c>
    </row>
    <row r="28" spans="1:16" ht="14.25" customHeight="1" x14ac:dyDescent="0.25">
      <c r="A28" s="93" t="s">
        <v>194</v>
      </c>
      <c r="B28" s="97">
        <v>25880121</v>
      </c>
      <c r="C28" s="97">
        <v>25860392</v>
      </c>
      <c r="D28" s="97">
        <v>19729</v>
      </c>
      <c r="E28" s="97">
        <v>136154</v>
      </c>
      <c r="F28" s="97">
        <v>122934</v>
      </c>
      <c r="G28" s="97">
        <v>5049</v>
      </c>
      <c r="H28" s="97">
        <v>2102</v>
      </c>
      <c r="I28" s="97">
        <v>5182</v>
      </c>
      <c r="J28" s="97">
        <v>882</v>
      </c>
      <c r="K28" s="97">
        <v>5</v>
      </c>
      <c r="L28" s="97">
        <v>0</v>
      </c>
      <c r="M28" s="97">
        <v>135546</v>
      </c>
    </row>
    <row r="30" spans="1:16" ht="15" x14ac:dyDescent="0.25">
      <c r="A30" s="174" t="s">
        <v>529</v>
      </c>
      <c r="B30" s="174"/>
      <c r="C30" s="174"/>
      <c r="D30" s="174"/>
      <c r="E30" s="174"/>
      <c r="F30" s="174"/>
      <c r="G30" s="174"/>
      <c r="H30" s="174"/>
      <c r="I30" s="174"/>
      <c r="J30" s="174"/>
      <c r="K30" s="174"/>
      <c r="L30" s="174"/>
      <c r="M30" s="174"/>
      <c r="N30" s="174"/>
      <c r="O30" s="174"/>
      <c r="P30" s="174"/>
    </row>
    <row r="31" spans="1:16" ht="15" customHeight="1" x14ac:dyDescent="0.25">
      <c r="A31" s="175" t="str">
        <f>CONCATENATE("Pr. 31. december ",Forside!$B$2)</f>
        <v>Pr. 31. december 2019</v>
      </c>
      <c r="B31" s="175"/>
      <c r="C31" s="175"/>
      <c r="D31" s="175"/>
      <c r="E31" s="175"/>
      <c r="F31" s="175"/>
      <c r="G31" s="175"/>
      <c r="H31" s="175"/>
      <c r="I31" s="175"/>
      <c r="J31" s="175"/>
      <c r="K31" s="175"/>
      <c r="L31" s="175"/>
      <c r="M31" s="175"/>
      <c r="N31" s="175"/>
      <c r="O31" s="175"/>
      <c r="P31" s="175"/>
    </row>
    <row r="32" spans="1:16" ht="30" customHeight="1" x14ac:dyDescent="0.25">
      <c r="A32" s="39" t="s">
        <v>435</v>
      </c>
      <c r="B32" s="173" t="s">
        <v>505</v>
      </c>
      <c r="C32" s="173"/>
      <c r="D32" s="173"/>
      <c r="E32" s="173"/>
      <c r="F32" s="173"/>
      <c r="G32" s="173"/>
      <c r="H32" s="173" t="s">
        <v>545</v>
      </c>
      <c r="I32" s="173"/>
      <c r="J32" s="173"/>
      <c r="K32" s="173"/>
      <c r="L32" s="173"/>
      <c r="M32" s="176"/>
      <c r="N32" s="177" t="s">
        <v>526</v>
      </c>
      <c r="O32" s="173" t="s">
        <v>527</v>
      </c>
      <c r="P32" s="173"/>
    </row>
    <row r="33" spans="1:16" ht="52.5" customHeight="1" x14ac:dyDescent="0.25">
      <c r="A33" s="175" t="s">
        <v>516</v>
      </c>
      <c r="B33" s="173" t="s">
        <v>515</v>
      </c>
      <c r="C33" s="173"/>
      <c r="D33" s="173"/>
      <c r="E33" s="173" t="s">
        <v>506</v>
      </c>
      <c r="F33" s="173"/>
      <c r="G33" s="173"/>
      <c r="H33" s="173" t="s">
        <v>534</v>
      </c>
      <c r="I33" s="173"/>
      <c r="J33" s="173"/>
      <c r="K33" s="173" t="s">
        <v>535</v>
      </c>
      <c r="L33" s="173"/>
      <c r="M33" s="173"/>
      <c r="N33" s="172"/>
      <c r="O33" s="179" t="s">
        <v>530</v>
      </c>
      <c r="P33" s="179" t="s">
        <v>528</v>
      </c>
    </row>
    <row r="34" spans="1:16" ht="26.25" customHeight="1" x14ac:dyDescent="0.25">
      <c r="A34" s="175"/>
      <c r="B34" s="106"/>
      <c r="C34" s="36" t="s">
        <v>531</v>
      </c>
      <c r="D34" s="36" t="s">
        <v>532</v>
      </c>
      <c r="E34" s="107"/>
      <c r="F34" s="36" t="s">
        <v>532</v>
      </c>
      <c r="G34" s="36" t="s">
        <v>533</v>
      </c>
      <c r="H34" s="107"/>
      <c r="I34" s="36" t="s">
        <v>531</v>
      </c>
      <c r="J34" s="36" t="s">
        <v>532</v>
      </c>
      <c r="K34" s="107"/>
      <c r="L34" s="36" t="s">
        <v>532</v>
      </c>
      <c r="M34" s="36" t="s">
        <v>533</v>
      </c>
      <c r="N34" s="178"/>
      <c r="O34" s="179"/>
      <c r="P34" s="179"/>
    </row>
    <row r="35" spans="1:16" ht="14.25" customHeight="1" x14ac:dyDescent="0.25">
      <c r="A35" s="81" t="s">
        <v>484</v>
      </c>
      <c r="B35" s="104">
        <v>13512658</v>
      </c>
      <c r="C35" s="104">
        <v>12503947</v>
      </c>
      <c r="D35" s="104">
        <v>1008711</v>
      </c>
      <c r="E35" s="104">
        <v>123768</v>
      </c>
      <c r="F35" s="104">
        <v>2312</v>
      </c>
      <c r="G35" s="104">
        <v>121456</v>
      </c>
      <c r="H35" s="104">
        <v>-73668</v>
      </c>
      <c r="I35" s="104">
        <v>-13781</v>
      </c>
      <c r="J35" s="104">
        <v>-59887</v>
      </c>
      <c r="K35" s="104">
        <v>-52820</v>
      </c>
      <c r="L35" s="104">
        <v>-539</v>
      </c>
      <c r="M35" s="104">
        <v>-52281</v>
      </c>
      <c r="N35" s="104">
        <v>0</v>
      </c>
      <c r="O35" s="104">
        <v>0</v>
      </c>
      <c r="P35" s="104">
        <v>44189</v>
      </c>
    </row>
    <row r="36" spans="1:16" s="100" customFormat="1" ht="14.25" customHeight="1" x14ac:dyDescent="0.25">
      <c r="A36" s="108" t="s">
        <v>507</v>
      </c>
      <c r="B36" s="109">
        <v>0</v>
      </c>
      <c r="C36" s="109">
        <v>0</v>
      </c>
      <c r="D36" s="109">
        <v>0</v>
      </c>
      <c r="E36" s="109">
        <v>0</v>
      </c>
      <c r="F36" s="109">
        <v>0</v>
      </c>
      <c r="G36" s="109">
        <v>0</v>
      </c>
      <c r="H36" s="109">
        <v>0</v>
      </c>
      <c r="I36" s="109">
        <v>0</v>
      </c>
      <c r="J36" s="109">
        <v>0</v>
      </c>
      <c r="K36" s="109">
        <v>0</v>
      </c>
      <c r="L36" s="109">
        <v>0</v>
      </c>
      <c r="M36" s="109">
        <v>0</v>
      </c>
      <c r="N36" s="109">
        <v>0</v>
      </c>
      <c r="O36" s="109">
        <v>0</v>
      </c>
      <c r="P36" s="109">
        <v>0</v>
      </c>
    </row>
    <row r="37" spans="1:16" s="100" customFormat="1" ht="14.25" customHeight="1" x14ac:dyDescent="0.25">
      <c r="A37" s="108" t="s">
        <v>508</v>
      </c>
      <c r="B37" s="109">
        <v>0</v>
      </c>
      <c r="C37" s="109">
        <v>0</v>
      </c>
      <c r="D37" s="109">
        <v>0</v>
      </c>
      <c r="E37" s="109">
        <v>0</v>
      </c>
      <c r="F37" s="109">
        <v>0</v>
      </c>
      <c r="G37" s="109">
        <v>0</v>
      </c>
      <c r="H37" s="109">
        <v>0</v>
      </c>
      <c r="I37" s="109">
        <v>0</v>
      </c>
      <c r="J37" s="109">
        <v>0</v>
      </c>
      <c r="K37" s="109">
        <v>0</v>
      </c>
      <c r="L37" s="109">
        <v>0</v>
      </c>
      <c r="M37" s="109">
        <v>0</v>
      </c>
      <c r="N37" s="109">
        <v>0</v>
      </c>
      <c r="O37" s="109">
        <v>0</v>
      </c>
      <c r="P37" s="109">
        <v>0</v>
      </c>
    </row>
    <row r="38" spans="1:16" s="100" customFormat="1" ht="14.25" customHeight="1" x14ac:dyDescent="0.25">
      <c r="A38" s="108" t="s">
        <v>509</v>
      </c>
      <c r="B38" s="109">
        <v>0</v>
      </c>
      <c r="C38" s="109">
        <v>0</v>
      </c>
      <c r="D38" s="109">
        <v>0</v>
      </c>
      <c r="E38" s="109">
        <v>0</v>
      </c>
      <c r="F38" s="109">
        <v>0</v>
      </c>
      <c r="G38" s="109">
        <v>0</v>
      </c>
      <c r="H38" s="109">
        <v>0</v>
      </c>
      <c r="I38" s="109">
        <v>0</v>
      </c>
      <c r="J38" s="109">
        <v>0</v>
      </c>
      <c r="K38" s="109">
        <v>0</v>
      </c>
      <c r="L38" s="109">
        <v>0</v>
      </c>
      <c r="M38" s="109">
        <v>0</v>
      </c>
      <c r="N38" s="109">
        <v>0</v>
      </c>
      <c r="O38" s="109">
        <v>0</v>
      </c>
      <c r="P38" s="109">
        <v>0</v>
      </c>
    </row>
    <row r="39" spans="1:16" s="100" customFormat="1" ht="14.25" customHeight="1" x14ac:dyDescent="0.25">
      <c r="A39" s="108" t="s">
        <v>510</v>
      </c>
      <c r="B39" s="109">
        <v>269247</v>
      </c>
      <c r="C39" s="109">
        <v>263747</v>
      </c>
      <c r="D39" s="109">
        <v>5500</v>
      </c>
      <c r="E39" s="109">
        <v>0</v>
      </c>
      <c r="F39" s="109">
        <v>0</v>
      </c>
      <c r="G39" s="109">
        <v>0</v>
      </c>
      <c r="H39" s="109">
        <v>-481</v>
      </c>
      <c r="I39" s="109">
        <v>-372</v>
      </c>
      <c r="J39" s="109">
        <v>-109</v>
      </c>
      <c r="K39" s="109">
        <v>0</v>
      </c>
      <c r="L39" s="109">
        <v>0</v>
      </c>
      <c r="M39" s="109">
        <v>0</v>
      </c>
      <c r="N39" s="109">
        <v>0</v>
      </c>
      <c r="O39" s="109">
        <v>0</v>
      </c>
      <c r="P39" s="109">
        <v>0</v>
      </c>
    </row>
    <row r="40" spans="1:16" s="100" customFormat="1" ht="14.25" customHeight="1" x14ac:dyDescent="0.25">
      <c r="A40" s="108" t="s">
        <v>514</v>
      </c>
      <c r="B40" s="109">
        <v>910910</v>
      </c>
      <c r="C40" s="109">
        <v>788107</v>
      </c>
      <c r="D40" s="109">
        <v>122803</v>
      </c>
      <c r="E40" s="109">
        <v>17488</v>
      </c>
      <c r="F40" s="109">
        <v>0</v>
      </c>
      <c r="G40" s="109">
        <v>17488</v>
      </c>
      <c r="H40" s="109">
        <v>-17007</v>
      </c>
      <c r="I40" s="109">
        <v>-4593</v>
      </c>
      <c r="J40" s="109">
        <v>-12414</v>
      </c>
      <c r="K40" s="109">
        <v>-6221</v>
      </c>
      <c r="L40" s="109">
        <v>0</v>
      </c>
      <c r="M40" s="109">
        <v>-6221</v>
      </c>
      <c r="N40" s="109">
        <v>0</v>
      </c>
      <c r="O40" s="109">
        <v>0</v>
      </c>
      <c r="P40" s="109">
        <v>0</v>
      </c>
    </row>
    <row r="41" spans="1:16" s="100" customFormat="1" ht="14.25" customHeight="1" x14ac:dyDescent="0.25">
      <c r="A41" s="108" t="s">
        <v>512</v>
      </c>
      <c r="B41" s="109">
        <v>625232</v>
      </c>
      <c r="C41" s="109">
        <v>512631</v>
      </c>
      <c r="D41" s="109">
        <v>112601</v>
      </c>
      <c r="E41" s="109">
        <v>0</v>
      </c>
      <c r="F41" s="109">
        <v>0</v>
      </c>
      <c r="G41" s="109">
        <v>0</v>
      </c>
      <c r="H41" s="109">
        <v>-16282</v>
      </c>
      <c r="I41" s="109">
        <v>-4376</v>
      </c>
      <c r="J41" s="109">
        <v>-11906</v>
      </c>
      <c r="K41" s="109">
        <v>0</v>
      </c>
      <c r="L41" s="109">
        <v>0</v>
      </c>
      <c r="M41" s="109">
        <v>0</v>
      </c>
      <c r="N41" s="109">
        <v>0</v>
      </c>
      <c r="O41" s="109">
        <v>0</v>
      </c>
      <c r="P41" s="109">
        <v>0</v>
      </c>
    </row>
    <row r="42" spans="1:16" s="100" customFormat="1" ht="14.25" customHeight="1" x14ac:dyDescent="0.25">
      <c r="A42" s="108" t="s">
        <v>511</v>
      </c>
      <c r="B42" s="109">
        <v>12332501</v>
      </c>
      <c r="C42" s="109">
        <v>11452093</v>
      </c>
      <c r="D42" s="109">
        <v>880408</v>
      </c>
      <c r="E42" s="109">
        <v>106280</v>
      </c>
      <c r="F42" s="109">
        <v>2312</v>
      </c>
      <c r="G42" s="109">
        <v>103968</v>
      </c>
      <c r="H42" s="109">
        <v>-56180</v>
      </c>
      <c r="I42" s="109">
        <v>-8816</v>
      </c>
      <c r="J42" s="109">
        <v>-47364</v>
      </c>
      <c r="K42" s="109">
        <v>-46599</v>
      </c>
      <c r="L42" s="109">
        <v>-539</v>
      </c>
      <c r="M42" s="109">
        <v>-46060</v>
      </c>
      <c r="N42" s="109">
        <v>0</v>
      </c>
      <c r="O42" s="109">
        <v>0</v>
      </c>
      <c r="P42" s="109">
        <v>44189</v>
      </c>
    </row>
    <row r="43" spans="1:16" ht="14.25" customHeight="1" x14ac:dyDescent="0.25">
      <c r="A43" s="81" t="s">
        <v>485</v>
      </c>
      <c r="B43" s="104">
        <v>0</v>
      </c>
      <c r="C43" s="104">
        <v>0</v>
      </c>
      <c r="D43" s="104">
        <v>0</v>
      </c>
      <c r="E43" s="104">
        <v>0</v>
      </c>
      <c r="F43" s="104">
        <v>0</v>
      </c>
      <c r="G43" s="104">
        <v>0</v>
      </c>
      <c r="H43" s="104">
        <v>0</v>
      </c>
      <c r="I43" s="104">
        <v>0</v>
      </c>
      <c r="J43" s="104">
        <v>0</v>
      </c>
      <c r="K43" s="104">
        <v>0</v>
      </c>
      <c r="L43" s="104">
        <v>0</v>
      </c>
      <c r="M43" s="104">
        <v>0</v>
      </c>
      <c r="N43" s="104">
        <v>0</v>
      </c>
      <c r="O43" s="104">
        <v>0</v>
      </c>
      <c r="P43" s="104">
        <v>0</v>
      </c>
    </row>
    <row r="44" spans="1:16" ht="14.25" customHeight="1" x14ac:dyDescent="0.25">
      <c r="A44" s="81" t="s">
        <v>507</v>
      </c>
      <c r="B44" s="104">
        <v>0</v>
      </c>
      <c r="C44" s="104">
        <v>0</v>
      </c>
      <c r="D44" s="104">
        <v>0</v>
      </c>
      <c r="E44" s="104">
        <v>0</v>
      </c>
      <c r="F44" s="104">
        <v>0</v>
      </c>
      <c r="G44" s="104">
        <v>0</v>
      </c>
      <c r="H44" s="104">
        <v>0</v>
      </c>
      <c r="I44" s="104">
        <v>0</v>
      </c>
      <c r="J44" s="104">
        <v>0</v>
      </c>
      <c r="K44" s="104">
        <v>0</v>
      </c>
      <c r="L44" s="104">
        <v>0</v>
      </c>
      <c r="M44" s="104">
        <v>0</v>
      </c>
      <c r="N44" s="104">
        <v>0</v>
      </c>
      <c r="O44" s="104">
        <v>0</v>
      </c>
      <c r="P44" s="104">
        <v>0</v>
      </c>
    </row>
    <row r="45" spans="1:16" ht="14.25" customHeight="1" x14ac:dyDescent="0.25">
      <c r="A45" s="81" t="s">
        <v>508</v>
      </c>
      <c r="B45" s="104">
        <v>0</v>
      </c>
      <c r="C45" s="104">
        <v>0</v>
      </c>
      <c r="D45" s="104">
        <v>0</v>
      </c>
      <c r="E45" s="104">
        <v>0</v>
      </c>
      <c r="F45" s="104">
        <v>0</v>
      </c>
      <c r="G45" s="104">
        <v>0</v>
      </c>
      <c r="H45" s="104">
        <v>0</v>
      </c>
      <c r="I45" s="104">
        <v>0</v>
      </c>
      <c r="J45" s="104">
        <v>0</v>
      </c>
      <c r="K45" s="104">
        <v>0</v>
      </c>
      <c r="L45" s="104">
        <v>0</v>
      </c>
      <c r="M45" s="104">
        <v>0</v>
      </c>
      <c r="N45" s="104">
        <v>0</v>
      </c>
      <c r="O45" s="104">
        <v>0</v>
      </c>
      <c r="P45" s="104">
        <v>0</v>
      </c>
    </row>
    <row r="46" spans="1:16" ht="14.25" customHeight="1" x14ac:dyDescent="0.25">
      <c r="A46" s="81" t="s">
        <v>509</v>
      </c>
      <c r="B46" s="104">
        <v>0</v>
      </c>
      <c r="C46" s="104">
        <v>0</v>
      </c>
      <c r="D46" s="104">
        <v>0</v>
      </c>
      <c r="E46" s="104">
        <v>0</v>
      </c>
      <c r="F46" s="104">
        <v>0</v>
      </c>
      <c r="G46" s="104">
        <v>0</v>
      </c>
      <c r="H46" s="104">
        <v>0</v>
      </c>
      <c r="I46" s="104">
        <v>0</v>
      </c>
      <c r="J46" s="104">
        <v>0</v>
      </c>
      <c r="K46" s="104">
        <v>0</v>
      </c>
      <c r="L46" s="104">
        <v>0</v>
      </c>
      <c r="M46" s="104">
        <v>0</v>
      </c>
      <c r="N46" s="104">
        <v>0</v>
      </c>
      <c r="O46" s="104">
        <v>0</v>
      </c>
      <c r="P46" s="104">
        <v>0</v>
      </c>
    </row>
    <row r="47" spans="1:16" ht="14.25" customHeight="1" x14ac:dyDescent="0.25">
      <c r="A47" s="81" t="s">
        <v>510</v>
      </c>
      <c r="B47" s="104">
        <v>0</v>
      </c>
      <c r="C47" s="104">
        <v>0</v>
      </c>
      <c r="D47" s="104">
        <v>0</v>
      </c>
      <c r="E47" s="104">
        <v>0</v>
      </c>
      <c r="F47" s="104">
        <v>0</v>
      </c>
      <c r="G47" s="104">
        <v>0</v>
      </c>
      <c r="H47" s="104">
        <v>0</v>
      </c>
      <c r="I47" s="104">
        <v>0</v>
      </c>
      <c r="J47" s="104">
        <v>0</v>
      </c>
      <c r="K47" s="104">
        <v>0</v>
      </c>
      <c r="L47" s="104">
        <v>0</v>
      </c>
      <c r="M47" s="104">
        <v>0</v>
      </c>
      <c r="N47" s="104">
        <v>0</v>
      </c>
      <c r="O47" s="104">
        <v>0</v>
      </c>
      <c r="P47" s="104">
        <v>0</v>
      </c>
    </row>
    <row r="48" spans="1:16" ht="14.25" customHeight="1" x14ac:dyDescent="0.25">
      <c r="A48" s="81" t="s">
        <v>514</v>
      </c>
      <c r="B48" s="104">
        <v>0</v>
      </c>
      <c r="C48" s="104">
        <v>0</v>
      </c>
      <c r="D48" s="104">
        <v>0</v>
      </c>
      <c r="E48" s="104">
        <v>0</v>
      </c>
      <c r="F48" s="104">
        <v>0</v>
      </c>
      <c r="G48" s="104">
        <v>0</v>
      </c>
      <c r="H48" s="104">
        <v>0</v>
      </c>
      <c r="I48" s="104">
        <v>0</v>
      </c>
      <c r="J48" s="104">
        <v>0</v>
      </c>
      <c r="K48" s="104">
        <v>0</v>
      </c>
      <c r="L48" s="104">
        <v>0</v>
      </c>
      <c r="M48" s="104">
        <v>0</v>
      </c>
      <c r="N48" s="104">
        <v>0</v>
      </c>
      <c r="O48" s="104">
        <v>0</v>
      </c>
      <c r="P48" s="104">
        <v>0</v>
      </c>
    </row>
    <row r="49" spans="1:16" ht="14.25" customHeight="1" x14ac:dyDescent="0.25">
      <c r="A49" s="81" t="s">
        <v>513</v>
      </c>
      <c r="B49" s="104">
        <v>12367463</v>
      </c>
      <c r="C49" s="104">
        <v>12191248</v>
      </c>
      <c r="D49" s="104">
        <v>176215</v>
      </c>
      <c r="E49" s="104">
        <v>12386</v>
      </c>
      <c r="F49" s="104">
        <v>362</v>
      </c>
      <c r="G49" s="104">
        <v>12024</v>
      </c>
      <c r="H49" s="104">
        <v>-7198</v>
      </c>
      <c r="I49" s="104">
        <v>-2712</v>
      </c>
      <c r="J49" s="104">
        <v>-4486</v>
      </c>
      <c r="K49" s="104">
        <v>-682</v>
      </c>
      <c r="L49" s="104">
        <v>-69</v>
      </c>
      <c r="M49" s="104">
        <v>-613</v>
      </c>
      <c r="N49" s="104">
        <v>0</v>
      </c>
      <c r="O49" s="104">
        <v>0</v>
      </c>
      <c r="P49" s="104">
        <v>5664</v>
      </c>
    </row>
    <row r="50" spans="1:16" s="100" customFormat="1" ht="14.25" customHeight="1" x14ac:dyDescent="0.25">
      <c r="A50" s="108" t="s">
        <v>507</v>
      </c>
      <c r="B50" s="109">
        <v>0</v>
      </c>
      <c r="C50" s="109">
        <v>0</v>
      </c>
      <c r="D50" s="109">
        <v>0</v>
      </c>
      <c r="E50" s="109">
        <v>0</v>
      </c>
      <c r="F50" s="109">
        <v>0</v>
      </c>
      <c r="G50" s="109">
        <v>0</v>
      </c>
      <c r="H50" s="109">
        <v>0</v>
      </c>
      <c r="I50" s="109">
        <v>0</v>
      </c>
      <c r="J50" s="109">
        <v>0</v>
      </c>
      <c r="K50" s="109">
        <v>0</v>
      </c>
      <c r="L50" s="109">
        <v>0</v>
      </c>
      <c r="M50" s="109">
        <v>0</v>
      </c>
      <c r="N50" s="109">
        <v>0</v>
      </c>
      <c r="O50" s="109">
        <v>0</v>
      </c>
      <c r="P50" s="109">
        <v>0</v>
      </c>
    </row>
    <row r="51" spans="1:16" s="100" customFormat="1" ht="14.25" customHeight="1" x14ac:dyDescent="0.25">
      <c r="A51" s="108" t="s">
        <v>508</v>
      </c>
      <c r="B51" s="109">
        <v>0</v>
      </c>
      <c r="C51" s="109">
        <v>0</v>
      </c>
      <c r="D51" s="109">
        <v>0</v>
      </c>
      <c r="E51" s="109">
        <v>0</v>
      </c>
      <c r="F51" s="109">
        <v>0</v>
      </c>
      <c r="G51" s="109">
        <v>0</v>
      </c>
      <c r="H51" s="109">
        <v>0</v>
      </c>
      <c r="I51" s="109">
        <v>0</v>
      </c>
      <c r="J51" s="109">
        <v>0</v>
      </c>
      <c r="K51" s="109">
        <v>0</v>
      </c>
      <c r="L51" s="109">
        <v>0</v>
      </c>
      <c r="M51" s="109">
        <v>0</v>
      </c>
      <c r="N51" s="109">
        <v>0</v>
      </c>
      <c r="O51" s="109">
        <v>0</v>
      </c>
      <c r="P51" s="109">
        <v>0</v>
      </c>
    </row>
    <row r="52" spans="1:16" s="100" customFormat="1" ht="14.25" customHeight="1" x14ac:dyDescent="0.25">
      <c r="A52" s="108" t="s">
        <v>509</v>
      </c>
      <c r="B52" s="109">
        <v>0</v>
      </c>
      <c r="C52" s="109">
        <v>0</v>
      </c>
      <c r="D52" s="109">
        <v>0</v>
      </c>
      <c r="E52" s="109">
        <v>0</v>
      </c>
      <c r="F52" s="109">
        <v>0</v>
      </c>
      <c r="G52" s="109">
        <v>0</v>
      </c>
      <c r="H52" s="109">
        <v>0</v>
      </c>
      <c r="I52" s="109">
        <v>0</v>
      </c>
      <c r="J52" s="109">
        <v>0</v>
      </c>
      <c r="K52" s="109">
        <v>0</v>
      </c>
      <c r="L52" s="109">
        <v>0</v>
      </c>
      <c r="M52" s="109">
        <v>0</v>
      </c>
      <c r="N52" s="109">
        <v>0</v>
      </c>
      <c r="O52" s="109">
        <v>0</v>
      </c>
      <c r="P52" s="109">
        <v>0</v>
      </c>
    </row>
    <row r="53" spans="1:16" s="100" customFormat="1" ht="14.25" customHeight="1" x14ac:dyDescent="0.25">
      <c r="A53" s="108" t="s">
        <v>510</v>
      </c>
      <c r="B53" s="109">
        <v>204280</v>
      </c>
      <c r="C53" s="109">
        <v>203779</v>
      </c>
      <c r="D53" s="109">
        <v>501</v>
      </c>
      <c r="E53" s="109">
        <v>0</v>
      </c>
      <c r="F53" s="109">
        <v>0</v>
      </c>
      <c r="G53" s="109">
        <v>0</v>
      </c>
      <c r="H53" s="109">
        <v>-3</v>
      </c>
      <c r="I53" s="109">
        <v>-3</v>
      </c>
      <c r="J53" s="109">
        <v>0</v>
      </c>
      <c r="K53" s="109">
        <v>0</v>
      </c>
      <c r="L53" s="109">
        <v>0</v>
      </c>
      <c r="M53" s="109">
        <v>0</v>
      </c>
      <c r="N53" s="109">
        <v>0</v>
      </c>
      <c r="O53" s="109">
        <v>0</v>
      </c>
      <c r="P53" s="109">
        <v>0</v>
      </c>
    </row>
    <row r="54" spans="1:16" s="100" customFormat="1" ht="14.25" customHeight="1" x14ac:dyDescent="0.25">
      <c r="A54" s="108" t="s">
        <v>514</v>
      </c>
      <c r="B54" s="109">
        <v>925139</v>
      </c>
      <c r="C54" s="109">
        <v>894573</v>
      </c>
      <c r="D54" s="109">
        <v>30566</v>
      </c>
      <c r="E54" s="109">
        <v>3084</v>
      </c>
      <c r="F54" s="109">
        <v>0</v>
      </c>
      <c r="G54" s="109">
        <v>3084</v>
      </c>
      <c r="H54" s="109">
        <v>-487</v>
      </c>
      <c r="I54" s="109">
        <v>-279</v>
      </c>
      <c r="J54" s="109">
        <v>-208</v>
      </c>
      <c r="K54" s="109">
        <v>0</v>
      </c>
      <c r="L54" s="109">
        <v>0</v>
      </c>
      <c r="M54" s="109">
        <v>0</v>
      </c>
      <c r="N54" s="109">
        <v>0</v>
      </c>
      <c r="O54" s="109">
        <v>0</v>
      </c>
      <c r="P54" s="109">
        <v>0</v>
      </c>
    </row>
    <row r="55" spans="1:16" s="100" customFormat="1" ht="14.25" customHeight="1" x14ac:dyDescent="0.25">
      <c r="A55" s="108" t="s">
        <v>511</v>
      </c>
      <c r="B55" s="109">
        <v>11238044</v>
      </c>
      <c r="C55" s="109">
        <v>11092896</v>
      </c>
      <c r="D55" s="109">
        <v>145148</v>
      </c>
      <c r="E55" s="109">
        <v>9302</v>
      </c>
      <c r="F55" s="109">
        <v>362</v>
      </c>
      <c r="G55" s="109">
        <v>8940</v>
      </c>
      <c r="H55" s="109">
        <v>-6708</v>
      </c>
      <c r="I55" s="109">
        <v>-2430</v>
      </c>
      <c r="J55" s="109">
        <v>-4278</v>
      </c>
      <c r="K55" s="109">
        <v>-682</v>
      </c>
      <c r="L55" s="109">
        <v>-69</v>
      </c>
      <c r="M55" s="109">
        <v>-613</v>
      </c>
      <c r="N55" s="109">
        <v>0</v>
      </c>
      <c r="O55" s="109">
        <v>0</v>
      </c>
      <c r="P55" s="109">
        <v>5664</v>
      </c>
    </row>
    <row r="56" spans="1:16" ht="14.25" customHeight="1" x14ac:dyDescent="0.25">
      <c r="A56" s="103" t="s">
        <v>194</v>
      </c>
      <c r="B56" s="105">
        <v>25880121</v>
      </c>
      <c r="C56" s="105">
        <v>24695195</v>
      </c>
      <c r="D56" s="105">
        <v>1184926</v>
      </c>
      <c r="E56" s="105">
        <v>136154</v>
      </c>
      <c r="F56" s="105">
        <v>2674</v>
      </c>
      <c r="G56" s="105">
        <v>133480</v>
      </c>
      <c r="H56" s="105">
        <v>-80866</v>
      </c>
      <c r="I56" s="105">
        <v>-16493</v>
      </c>
      <c r="J56" s="105">
        <v>-64373</v>
      </c>
      <c r="K56" s="105">
        <v>-53502</v>
      </c>
      <c r="L56" s="105">
        <v>-608</v>
      </c>
      <c r="M56" s="105">
        <v>-52894</v>
      </c>
      <c r="N56" s="105">
        <v>0</v>
      </c>
      <c r="O56" s="105">
        <v>0</v>
      </c>
      <c r="P56" s="105">
        <v>49853</v>
      </c>
    </row>
  </sheetData>
  <sheetProtection password="E1CC" sheet="1" objects="1" scenarios="1"/>
  <mergeCells count="19">
    <mergeCell ref="B4:M4"/>
    <mergeCell ref="B5:D5"/>
    <mergeCell ref="E5:M5"/>
    <mergeCell ref="A2:M2"/>
    <mergeCell ref="A3:M3"/>
    <mergeCell ref="H33:J33"/>
    <mergeCell ref="K33:M33"/>
    <mergeCell ref="A30:P30"/>
    <mergeCell ref="A31:P31"/>
    <mergeCell ref="A5:A6"/>
    <mergeCell ref="A33:A34"/>
    <mergeCell ref="B32:G32"/>
    <mergeCell ref="H32:M32"/>
    <mergeCell ref="N32:N34"/>
    <mergeCell ref="O32:P32"/>
    <mergeCell ref="O33:O34"/>
    <mergeCell ref="P33:P34"/>
    <mergeCell ref="B33:D33"/>
    <mergeCell ref="E33:G33"/>
  </mergeCells>
  <hyperlinks>
    <hyperlink ref="O2" location="Forside!A1" display="Forsid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10</vt:i4>
      </vt:variant>
    </vt:vector>
  </HeadingPairs>
  <TitlesOfParts>
    <vt:vector size="10" baseType="lpstr">
      <vt:lpstr>Forside</vt:lpstr>
      <vt:lpstr>1</vt:lpstr>
      <vt:lpstr>2</vt:lpstr>
      <vt:lpstr>3</vt:lpstr>
      <vt:lpstr>4</vt:lpstr>
      <vt:lpstr>5</vt:lpstr>
      <vt:lpstr>Kontracyklisk, data</vt:lpstr>
      <vt:lpstr>6</vt:lpstr>
      <vt:lpstr>7</vt:lpstr>
      <vt:lpstr>8</vt:lpstr>
    </vt:vector>
  </TitlesOfParts>
  <Company>SDC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Nikolaj Borch</dc:creator>
  <cp:lastModifiedBy>Glennie Elisabeth Falk Estrup</cp:lastModifiedBy>
  <cp:lastPrinted>2020-01-27T13:38:42Z</cp:lastPrinted>
  <dcterms:created xsi:type="dcterms:W3CDTF">2017-01-22T12:31:12Z</dcterms:created>
  <dcterms:modified xsi:type="dcterms:W3CDTF">2020-02-06T14:25:13Z</dcterms:modified>
</cp:coreProperties>
</file>